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93" activeTab="0"/>
  </bookViews>
  <sheets>
    <sheet name="Indice" sheetId="1" r:id="rId1"/>
    <sheet name="Portada" sheetId="2" r:id="rId2"/>
    <sheet name="Resumen Cuadros" sheetId="3" r:id="rId3"/>
    <sheet name="Resumen Gráficos" sheetId="4" r:id="rId4"/>
    <sheet name="Evolucion" sheetId="5" r:id="rId5"/>
    <sheet name="GF  Fuente de Financ." sheetId="6" r:id="rId6"/>
    <sheet name="Tipo de Deuda" sheetId="7" r:id="rId7"/>
    <sheet name="Moneda" sheetId="8" r:id="rId8"/>
    <sheet name="Plazo" sheetId="9" r:id="rId9"/>
    <sheet name="Acreedor" sheetId="10" r:id="rId10"/>
    <sheet name="GrupoDeudor" sheetId="11" r:id="rId11"/>
    <sheet name="Deudor" sheetId="12" r:id="rId12"/>
    <sheet name="FF y Acreedor" sheetId="13" r:id="rId13"/>
    <sheet name="Tipo Concertación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A_impresión_IM">#REF!</definedName>
    <definedName name="_xlnm.Print_Area" localSheetId="9">'Acreedor'!$A$1:$F$45</definedName>
    <definedName name="_xlnm.Print_Area" localSheetId="11">'Deudor'!$A$1:$G$63</definedName>
    <definedName name="_xlnm.Print_Area" localSheetId="4">'Evolucion'!$A$1:$F$50</definedName>
    <definedName name="_xlnm.Print_Area" localSheetId="12">'FF y Acreedor'!$A$1:$F$49</definedName>
    <definedName name="_xlnm.Print_Area" localSheetId="5">'GF  Fuente de Financ.'!$A$1:$F$34</definedName>
    <definedName name="_xlnm.Print_Area" localSheetId="10">'GrupoDeudor'!$A$1:$F$53</definedName>
    <definedName name="_xlnm.Print_Area" localSheetId="0">'Indice'!$A$1:$D$20</definedName>
    <definedName name="_xlnm.Print_Area" localSheetId="7">'Moneda'!$A$1:$F$56</definedName>
    <definedName name="_xlnm.Print_Area" localSheetId="8">'Plazo'!$A$1:$F$56</definedName>
    <definedName name="_xlnm.Print_Area" localSheetId="1">'Portada'!$A$1:$G$32</definedName>
    <definedName name="_xlnm.Print_Area" localSheetId="2">'Resumen Cuadros'!$A$1:$K$37</definedName>
    <definedName name="_xlnm.Print_Area" localSheetId="3">'Resumen Gráficos'!$B$1:$H$69</definedName>
    <definedName name="_xlnm.Print_Area" localSheetId="13">'Tipo Concertación'!$A$1:$F$46</definedName>
    <definedName name="_xlnm.Print_Area" localSheetId="6">'Tipo de Deuda'!$A$1:$F$51</definedName>
    <definedName name="b" localSheetId="4">#REF!</definedName>
    <definedName name="BAS">'[1]ADEUDADO'!#REF!</definedName>
    <definedName name="BASE">'[1]ADEUDADO'!#REF!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>#REF!</definedName>
    <definedName name="DeudaPorc9604">#REF!</definedName>
    <definedName name="ENTI" localSheetId="9">#REF!</definedName>
    <definedName name="ENTI" localSheetId="11">#REF!</definedName>
    <definedName name="ENTI" localSheetId="4">#REF!</definedName>
    <definedName name="ENTI" localSheetId="10">#REF!</definedName>
    <definedName name="ENTI" localSheetId="7">#REF!</definedName>
    <definedName name="ENTI" localSheetId="8">#REF!</definedName>
    <definedName name="ENTI" localSheetId="6">#REF!</definedName>
    <definedName name="ENTIDAD" localSheetId="9">'[3]DSG_HIST_ADEUDADO'!#REF!</definedName>
    <definedName name="ENTIDAD" localSheetId="11">'[3]DSG_HIST_ADEUDADO'!#REF!</definedName>
    <definedName name="ENTIDAD" localSheetId="4">'[3]DSG_HIST_ADEUDADO'!#REF!</definedName>
    <definedName name="ENTIDAD" localSheetId="10">'[3]DSG_HIST_ADEUDADO'!#REF!</definedName>
    <definedName name="entidad" localSheetId="0">#REF!</definedName>
    <definedName name="ENTIDAD" localSheetId="7">'[3]DSG_HIST_ADEUDADO'!#REF!</definedName>
    <definedName name="ENTIDAD" localSheetId="8">'[3]DSG_HIST_ADEUDADO'!#REF!</definedName>
    <definedName name="entidad" localSheetId="2">#REF!</definedName>
    <definedName name="entidad" localSheetId="3">#REF!</definedName>
    <definedName name="ENTIDAD" localSheetId="6">'[3]DSG_HIST_ADEUDADO'!#REF!</definedName>
    <definedName name="entidad">#REF!</definedName>
    <definedName name="GRUPO" localSheetId="4">#REF!</definedName>
    <definedName name="Imprimir_área_IM">#REF!</definedName>
    <definedName name="M_OI">'[2]SERV. ATENDIDO'!$F$2:$F$5010</definedName>
    <definedName name="P_C">'[2]SERV. ATENDIDO'!$E$2:$E$5010</definedName>
    <definedName name="pepe">#REF!</definedName>
    <definedName name="Principal">'[2]SERV. ATENDIDO'!$C$2:$C$5010</definedName>
    <definedName name="q" localSheetId="4">#REF!</definedName>
    <definedName name="saldos" localSheetId="11">#REF!</definedName>
    <definedName name="saldos" localSheetId="4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9">#REF!</definedName>
    <definedName name="TIPO" localSheetId="11">#REF!</definedName>
    <definedName name="TIPO" localSheetId="4">#REF!</definedName>
    <definedName name="TIPO" localSheetId="10">#REF!</definedName>
    <definedName name="TIPO" localSheetId="7">#REF!</definedName>
    <definedName name="TIPO" localSheetId="8">#REF!</definedName>
    <definedName name="TIPO" localSheetId="6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<sst xmlns="http://schemas.openxmlformats.org/spreadsheetml/2006/main" count="456" uniqueCount="222">
  <si>
    <t>FONAFE</t>
  </si>
  <si>
    <t>T O T A L</t>
  </si>
  <si>
    <t>POR GRUPO EMPRESARIAL DEL DEUDOR</t>
  </si>
  <si>
    <t>NO FINANCIERA</t>
  </si>
  <si>
    <t>FINANCIERA</t>
  </si>
  <si>
    <t>MEDIANO Y LARGO PLAZO</t>
  </si>
  <si>
    <t>CORTO PLAZO</t>
  </si>
  <si>
    <t>Cuadro N° 1</t>
  </si>
  <si>
    <t>Cuadro N° 2</t>
  </si>
  <si>
    <t>Cuadro N° 3</t>
  </si>
  <si>
    <t>Cuadro N° 4</t>
  </si>
  <si>
    <t>Cuadro N° 5</t>
  </si>
  <si>
    <t>Cuadro N° 8</t>
  </si>
  <si>
    <t>EMPRESAS Y/O OPD'S DE LOS GR, GL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</si>
  <si>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</si>
  <si>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</si>
  <si>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</si>
  <si>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</si>
  <si>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</si>
  <si>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</si>
  <si>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</si>
  <si>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</si>
  <si>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Dirección de Finanzas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</si>
  <si>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</si>
  <si>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</si>
  <si>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</si>
  <si>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</si>
  <si>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</si>
  <si>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5</t>
  </si>
  <si>
    <t>Cuadro 7</t>
  </si>
  <si>
    <t>Cuadro 8</t>
  </si>
  <si>
    <t>Cuadro N° 9</t>
  </si>
  <si>
    <t>Mensual</t>
  </si>
  <si>
    <t>DEUDA DE LAS EMPRESAS PÚBLICAS</t>
  </si>
  <si>
    <t>DEUDA INTERNA</t>
  </si>
  <si>
    <t>DEUDA EXTERNA</t>
  </si>
  <si>
    <t>EVOLUCIÓN DE LA DEUDA DE LAS EMPRESAS PÚBLICAS, 2009-2012</t>
  </si>
  <si>
    <t>POR TIPO DE DEUDA</t>
  </si>
  <si>
    <t>FONDO NACIONAL DE FINANCIAMIENTO DE LA ACTIVIDAD EMPRES. DEL ESTADO</t>
  </si>
  <si>
    <t xml:space="preserve">Millones de US dólares </t>
  </si>
  <si>
    <t>Millones de US dólares</t>
  </si>
  <si>
    <t>Moneda</t>
  </si>
  <si>
    <t>Plazo</t>
  </si>
  <si>
    <t>Se presenta en US dólares y su equivalente en nuevos soles</t>
  </si>
  <si>
    <t>Tipo de cambio</t>
  </si>
  <si>
    <t>Empresas No Financieras</t>
  </si>
  <si>
    <t>Empresas Financieras</t>
  </si>
  <si>
    <t>EMPRESAS FINANCIERAS</t>
  </si>
  <si>
    <t>EMPRESAS NO FINANCIERAS</t>
  </si>
  <si>
    <t>Tipo Empresa</t>
  </si>
  <si>
    <t>Financiera</t>
  </si>
  <si>
    <t>No Financiera</t>
  </si>
  <si>
    <t>ORGANISMOS PUBLICOS DESCENTRALIZADOS DE LOS GOBIERNOS REGIONALES Y LOCALES (OPD's)</t>
  </si>
  <si>
    <t>Deuda de corto plazo y de mediano y largo plazo</t>
  </si>
  <si>
    <t>POR TIPO DE CONCERTACIÓN</t>
  </si>
  <si>
    <t>La deuda del Gobierno Nacional traspasada a las empresas públicas ha sido tomada del Sistema Integrado de Gestión y Administración de la Deuda de la DGETP.</t>
  </si>
  <si>
    <t>La deuda sin la garantía del Gobierno Nacional ha sido tomada de los registros de las empresas públicas en el Módulo de Deuda Web de la DGETP.</t>
  </si>
  <si>
    <t>%</t>
  </si>
  <si>
    <t>EXTERNA</t>
  </si>
  <si>
    <t>INTERNA</t>
  </si>
  <si>
    <t>TOTAL</t>
  </si>
  <si>
    <t>US DÓLARES</t>
  </si>
  <si>
    <t>YENES</t>
  </si>
  <si>
    <t>NUEVOS SOLES</t>
  </si>
  <si>
    <t>EUROS</t>
  </si>
  <si>
    <t>MONEDA</t>
  </si>
  <si>
    <t>TIPO DE DEUDA</t>
  </si>
  <si>
    <t>TIPO DE EMPRESA DEUDORA</t>
  </si>
  <si>
    <t>Incluye:</t>
  </si>
  <si>
    <t>- Deuda contratada por las empresas públicas sin la garantía del Gobierno Nacional.</t>
  </si>
  <si>
    <t>- Deuda contratada por el Gobierno Nacional y trasladada a las empresas públicas.</t>
  </si>
  <si>
    <t>RESUMEN DE LA DEUDA</t>
  </si>
  <si>
    <t>RESUMEN EN GRÁFICOS</t>
  </si>
  <si>
    <t>POR PLAZO</t>
  </si>
  <si>
    <t>RESUMEN DE LA DEUDA DE LAS EMPRESAS PÚBLICAS</t>
  </si>
  <si>
    <t>PLAZO</t>
  </si>
  <si>
    <t>TIPO DE INSTRUMENTO</t>
  </si>
  <si>
    <t>CRÉDITOS</t>
  </si>
  <si>
    <t>BONOS</t>
  </si>
  <si>
    <t>BONISTAS</t>
  </si>
  <si>
    <t>OTRAS FUENTES</t>
  </si>
  <si>
    <t>BANCA COMERCIAL</t>
  </si>
  <si>
    <t>MINISTERIO DE ECONOMÍA</t>
  </si>
  <si>
    <t>POR TIPO DE EMPRESA Y ACREEDOR</t>
  </si>
  <si>
    <t>Equiv. Millones de nuevos soles</t>
  </si>
  <si>
    <t>- Deuda contratada por el Gobierno Nacional y trasladada a las empresas públicas</t>
  </si>
  <si>
    <t xml:space="preserve">  con traspaso de Traspaso de Recursos.</t>
  </si>
  <si>
    <t>Deuda Externa</t>
  </si>
  <si>
    <t>Deuda Interna</t>
  </si>
  <si>
    <t xml:space="preserve">      de Recursos</t>
  </si>
  <si>
    <t xml:space="preserve">   - Deuda contratada por el Gobierno Nacional y trasladada a las empresas públicas  con convenio de Traspaso</t>
  </si>
  <si>
    <t>Equiv. Millones de nuevo soles</t>
  </si>
  <si>
    <t>Ministerio de Economía y Finanzas</t>
  </si>
  <si>
    <t xml:space="preserve">Banca Comercial </t>
  </si>
  <si>
    <t>Otras Fuentes</t>
  </si>
  <si>
    <t>Bonistas</t>
  </si>
  <si>
    <t xml:space="preserve">     - Deuda contratada por el Gobierno Nacional y trasladada a las empresas públicas  con convenio </t>
  </si>
  <si>
    <t xml:space="preserve">       de Traspaso de Recursos.</t>
  </si>
  <si>
    <t>POR TIPO DE DEUDA Y TIPO DE EMPRESA</t>
  </si>
  <si>
    <t>Tipo de deuda / Tipo de empresa</t>
  </si>
  <si>
    <t>POR TIPO DE MONEDA</t>
  </si>
  <si>
    <t>MONEDA LOCAL</t>
  </si>
  <si>
    <t>MONEDA EXTRANJERA</t>
  </si>
  <si>
    <t xml:space="preserve">       convenio de Traspaso de Recursos.</t>
  </si>
  <si>
    <t xml:space="preserve">     - Deuda contratada por el Gobierno Nacional y trasladada a las empresas públicas  con </t>
  </si>
  <si>
    <t xml:space="preserve">    - Deuda contratada por el Gobierno Nacional y trasladada a las empresas públicas  con </t>
  </si>
  <si>
    <t>POR PLAZO DE LA DEUDA</t>
  </si>
  <si>
    <t>Plazo de la deuda</t>
  </si>
  <si>
    <t xml:space="preserve">        convenio de Traspaso de Recursos.</t>
  </si>
  <si>
    <t>Cuadro N° 6</t>
  </si>
  <si>
    <t>US dólares</t>
  </si>
  <si>
    <t>Equiv. de nuevos soles</t>
  </si>
  <si>
    <t>Fondo Nacional de Vivienda</t>
  </si>
  <si>
    <t>Fondo Nac. Financ. Activ. Empres. Estado</t>
  </si>
  <si>
    <t>BBVA Banco Continental</t>
  </si>
  <si>
    <t>Scotiabank Perú</t>
  </si>
  <si>
    <t>Banco de Crédito del Perú</t>
  </si>
  <si>
    <t>Banco de la Nación</t>
  </si>
  <si>
    <t>Caja Metropolitana de Lima</t>
  </si>
  <si>
    <t>Banco Internacional del Perú</t>
  </si>
  <si>
    <t>Cooperativa de Ahorro y  Crédito San Isidro</t>
  </si>
  <si>
    <t>Bonistas Externos</t>
  </si>
  <si>
    <t>Standard Chartered Bank/Barclays</t>
  </si>
  <si>
    <t>Bonistas Internos</t>
  </si>
  <si>
    <t>American Family Life Assurance Company</t>
  </si>
  <si>
    <t>Instituto de Crédito Oficial de España</t>
  </si>
  <si>
    <t>Corporacion Andina de Fomento</t>
  </si>
  <si>
    <t>Nordic Investment Bank</t>
  </si>
  <si>
    <t>China Development Bank</t>
  </si>
  <si>
    <t>Corporación de Fomento de la Producción</t>
  </si>
  <si>
    <t xml:space="preserve">     - Deuda contratada por el Gobierno Nacional y trasladada a las empresas públicas  con  convenio de Traspaso de Recursos.</t>
  </si>
  <si>
    <t>Tipo de empresa / Acreedor</t>
  </si>
  <si>
    <t>Por Grupo Empresarial del Deudor</t>
  </si>
  <si>
    <t>Corporación Financiera de Desarrollo</t>
  </si>
  <si>
    <t>Servicio de Agua Potable y Alcantarillado de Lima</t>
  </si>
  <si>
    <t>Activos Mineros</t>
  </si>
  <si>
    <t>Empresa de Generación Eléctrica San Gaban</t>
  </si>
  <si>
    <t>Empresa de Servicio de Electricidad Electro Norte Medio</t>
  </si>
  <si>
    <t>Empresa Regional de Servicio Electricidad Electronoroste</t>
  </si>
  <si>
    <t>Empresa Regional de Servicio de Electricidad del Norte</t>
  </si>
  <si>
    <t xml:space="preserve">Empresa Regional de Servicio de Electricidad del Centro </t>
  </si>
  <si>
    <t>Servicios Industriales de la Marina</t>
  </si>
  <si>
    <t>Empresa Regional de Servicio de Electricidad del Oriente</t>
  </si>
  <si>
    <t>Sima Iquitos</t>
  </si>
  <si>
    <t>Entidad Prestadora de Servicio de Saneamiento Grau</t>
  </si>
  <si>
    <t>Entidad Prestadora de Servicios de Saneamiento de Agua Potable y Alcantarrillado de Loreto</t>
  </si>
  <si>
    <t>Empresa de Servicio de Agua Potable y Alcantarillado de Arequipa</t>
  </si>
  <si>
    <t>Servicio de Agua Potable y Alcantarillado de la Libertdad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</si>
  <si>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</si>
  <si>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</si>
  <si>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</si>
  <si>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</si>
  <si>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</si>
  <si>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</si>
  <si>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</si>
  <si>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</si>
  <si>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</si>
  <si>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San Martín</t>
  </si>
  <si>
    <t>Empresa Municipal de Servicios de Agua Potable y Alcantarillado de Amazonas</t>
  </si>
  <si>
    <t>Entidad Prestadora de Servicios de Saneamiento de Moquegua</t>
  </si>
  <si>
    <t>Empresa Municipal de Agua Potable y Alcantarrillado de Pisco</t>
  </si>
  <si>
    <t>Entidad Prestadora de Servicios de Saneamiento Chavín</t>
  </si>
  <si>
    <t>Empresa Municipal de Servicios de Agua Potable y Alcantarillado de Chimbote, Casma y Huarmey</t>
  </si>
  <si>
    <t>Servicio de Abastecimiento de Agua Potable y Alcantarillado Juliaca</t>
  </si>
  <si>
    <t>Empresa Municipal de Agua Potable y Alcantarrillado de Chincha</t>
  </si>
  <si>
    <t>Patronato del Paruqe de la Leyendas</t>
  </si>
  <si>
    <t>Empresa Prestadora de Servicio de Saneamiento Municipal de Utcubamba</t>
  </si>
  <si>
    <t>Empresa Municipal de Agua Potable y Alcantarrillado de  Cañete</t>
  </si>
  <si>
    <t>Emp.Municipal Prestadora de Servicio de Saneamiento de las Provincias Alto Andinas</t>
  </si>
  <si>
    <t>Empresa de Servicio Municipal de Agua Potable y Alcantarillado de Barranca</t>
  </si>
  <si>
    <t>Empresa Municipal de Agua Potable y Alcantarrillado Virgen de Guadalupe del Sur</t>
  </si>
  <si>
    <t>Entidad Prestadora de Servicios de Saneamiento Selva Central</t>
  </si>
  <si>
    <t>Empresa Municipal de Agua Potable y Alcantarrillado de Huaral</t>
  </si>
  <si>
    <t>Empresa Prestadora de Servicio Marañón</t>
  </si>
  <si>
    <t>Entidad Prestadora de Servicios de Saneamiento de Moyobamba</t>
  </si>
  <si>
    <t>Empresa Municipal de Agua Potable y Alcantarrillado de Chancay</t>
  </si>
  <si>
    <t>Empresa Municipal de Servicios de Abastecimiento de Agua Potable y Alcantarillado de Abancay</t>
  </si>
  <si>
    <t>Entidad Prestadora de Servicios de Saneamiento Sierra Central</t>
  </si>
  <si>
    <t>Empresa Municipal de Agua Potable y Alcantarrillado Coronel Portillo</t>
  </si>
  <si>
    <t xml:space="preserve">     - Deuda contratada por el Gobierno Nacional y trasladada a las empresas públicas  con Convenio de Traspaso de Recursos.</t>
  </si>
  <si>
    <t>POR GRUPO EMPRESARIAL Y ENTIDAD DEUDORA</t>
  </si>
  <si>
    <t>Grupo Empresarial Deudor / Deudor</t>
  </si>
  <si>
    <t>MINISTERIO DE ECONOMÍA Y FINANZAS</t>
  </si>
  <si>
    <t>Comisión Nac. Zonas Francas de Desarrollo</t>
  </si>
  <si>
    <t>Cuadro N° 10</t>
  </si>
  <si>
    <r>
      <rPr>
        <sz val="8"/>
        <rFont val="Arial"/>
        <family val="2"/>
      </rPr>
      <t>1/</t>
    </r>
    <r>
      <rPr>
        <sz val="10"/>
        <rFont val="Arial"/>
        <family val="2"/>
      </rPr>
      <t xml:space="preserve"> Deuda contratada por las empresas públicas sin la garantía del Gobierno Nacional.</t>
    </r>
  </si>
  <si>
    <r>
      <t xml:space="preserve">DEUDA DIRECTA SIN GARANTÍA </t>
    </r>
    <r>
      <rPr>
        <b/>
        <vertAlign val="superscript"/>
        <sz val="13"/>
        <rFont val="Arial"/>
        <family val="2"/>
      </rPr>
      <t>1/</t>
    </r>
  </si>
  <si>
    <r>
      <t xml:space="preserve">TRASPASO DEL GOBIERNO NACIONAL </t>
    </r>
    <r>
      <rPr>
        <b/>
        <vertAlign val="superscript"/>
        <sz val="13"/>
        <rFont val="Arial"/>
        <family val="2"/>
      </rPr>
      <t>2/</t>
    </r>
  </si>
  <si>
    <r>
      <rPr>
        <sz val="8"/>
        <rFont val="Arial"/>
        <family val="2"/>
      </rPr>
      <t xml:space="preserve">2/ </t>
    </r>
    <r>
      <rPr>
        <sz val="10"/>
        <rFont val="Arial"/>
        <family val="2"/>
      </rPr>
      <t>Deuda contratada por el Gobierno Nacional y trasladada a las empresas públicas con Convenio de</t>
    </r>
  </si>
  <si>
    <t xml:space="preserve">   Traspaso de Recursos.</t>
  </si>
  <si>
    <t>POR TIPO DE CONCERTACIÓN Y TIPO DE EMPRESA</t>
  </si>
  <si>
    <t>Tipo Concertación / Tipo de empresa</t>
  </si>
  <si>
    <t>Traspaso del Gobierno Nacional</t>
  </si>
  <si>
    <t>Deuda Directa Sin Garantía</t>
  </si>
  <si>
    <t>Cuadro 6</t>
  </si>
  <si>
    <t>Cuadro 9</t>
  </si>
  <si>
    <t>Cuadro 10</t>
  </si>
  <si>
    <t xml:space="preserve">   - Deuda contratada por el Gobierno Nacional y trasladada a las empresas públicas  con convenio de Traspaso de Recursos.</t>
  </si>
  <si>
    <t>Cuadro N° 7</t>
  </si>
  <si>
    <t>POR GRUPO EMPRESARIAL DEL DEUDOR Y ENTIDAD DEUDORA</t>
  </si>
  <si>
    <t>DÓLAR ESTADOUNIDENSE (US$)</t>
  </si>
  <si>
    <t>YEN JAPONÉS (¥)</t>
  </si>
  <si>
    <t>EURO (€)</t>
  </si>
  <si>
    <t>Comprende la deuda total de las empresas públicas financieras y no financieras, agrupadas en el Fondo Nacional de Financiamiento de la Actividad Empresarial del Estado (FONAFE) y las empresas y organismos públicos descentralizados de los Gobiernos Regionales y Gobiernos Locales. Se excluye la deuda de las cajas municipales.</t>
  </si>
  <si>
    <t>Tipo de cambio bancario venta del fin de período de la SBS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</si>
  <si>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comprende la deuda de las empresas del FONAFE y Organismos Públicos Descentralizados de los Gobiernos Regionales y Gobiernos Locales y otras entidades.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</si>
  <si>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comprende la deuda de las empresas del FONAFE y Organismos Públicos Descentralizados de los Gobiernos Regionales y Gobiernos Locales y otras entidades.</t>
    </r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</si>
  <si>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comprende la deuda de las empresas del FONAFE y Organismos Públicos Descentralizados de los Gobiernos Regionales y Gobiernos Locales y otras entidades.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</si>
  <si>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comprende la deuda de las empresas del FONAFE y Organismos Públicos Descentralizados de los Gobiernos Regionales y Gobiernos Locales y otras entidades.</t>
    </r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</si>
  <si>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comprende la deuda de las empresas del FONAFE y Organismos Públicos Descentralizados de los Gobiernos Regionales y Gobiernos Locales y otras entidades.</t>
    </r>
  </si>
  <si>
    <t>BANCO DE LA NACIÓN</t>
  </si>
  <si>
    <t>Corporacion de Fomento de la Producción</t>
  </si>
  <si>
    <t>FONDO NAC. FINANC. ACTIV. EMPRES. ESTADO</t>
  </si>
  <si>
    <t>MILLONES DE UNIDADES MONETARIAS</t>
  </si>
  <si>
    <t>POR TIPO DE EMPRESA Y GRUPO FINANCIERO DEL ACREEDOR</t>
  </si>
  <si>
    <t>POR GRUPO FINANCIERO Y ACREEDOR</t>
  </si>
  <si>
    <t>Grupo Financiero / Acreedor</t>
  </si>
  <si>
    <t>GRUPO FINANCIERO DEL ACREEDOR</t>
  </si>
  <si>
    <t>Al 31 de agosto de 2012</t>
  </si>
  <si>
    <t>AL 31 DE AGOSTO DE 2012</t>
  </si>
  <si>
    <t>Tipo de empresa / Grupo Financiero del Acreedor</t>
  </si>
  <si>
    <t>TIPO DE MONEDA</t>
  </si>
</sst>
</file>

<file path=xl/styles.xml><?xml version="1.0" encoding="utf-8"?>
<styleSheet xmlns="http://schemas.openxmlformats.org/spreadsheetml/2006/main">
  <numFmts count="22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[$€]\ * #,##0.00_);_([$€]\ * \(#,##0.00\);_([$€]\ * &quot;-&quot;??_);_(@_)"/>
    <numFmt numFmtId="173" formatCode="#\ ###\ ###;[Red]\-#,\ ###,\ ###,000"/>
    <numFmt numFmtId="174" formatCode="_ * #,##0_ ;_ * \-#,##0_ ;_ * &quot;-&quot;??_ ;_ @_ "/>
    <numFmt numFmtId="175" formatCode="_ * #,##0_ ;_ * \-#,##0_ ;_ * &quot;0&quot;??_ ;_ @_ "/>
    <numFmt numFmtId="176" formatCode="###,###,###,###,###"/>
    <numFmt numFmtId="177" formatCode="###,###,###,###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vertAlign val="superscript"/>
      <sz val="13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3"/>
      <color indexed="9"/>
      <name val="Arial"/>
      <family val="2"/>
    </font>
    <font>
      <u val="single"/>
      <sz val="9"/>
      <color indexed="12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</borders>
  <cellStyleXfs count="4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0" fillId="0" borderId="0">
      <alignment/>
      <protection/>
    </xf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328" applyFont="1" applyAlignment="1">
      <alignment horizontal="left"/>
      <protection/>
    </xf>
    <xf numFmtId="0" fontId="0" fillId="0" borderId="0" xfId="322" applyFont="1">
      <alignment/>
      <protection/>
    </xf>
    <xf numFmtId="0" fontId="0" fillId="0" borderId="0" xfId="322" applyFont="1" applyFill="1">
      <alignment/>
      <protection/>
    </xf>
    <xf numFmtId="174" fontId="0" fillId="0" borderId="0" xfId="322" applyNumberFormat="1" applyFont="1" applyFill="1">
      <alignment/>
      <protection/>
    </xf>
    <xf numFmtId="0" fontId="3" fillId="0" borderId="0" xfId="322" applyFont="1" applyFill="1" applyBorder="1" applyAlignment="1">
      <alignment horizontal="center" vertical="center" wrapText="1"/>
      <protection/>
    </xf>
    <xf numFmtId="37" fontId="3" fillId="0" borderId="0" xfId="299" applyNumberFormat="1" applyFont="1" applyFill="1" applyBorder="1" applyAlignment="1">
      <alignment horizontal="center" vertical="center" wrapText="1"/>
    </xf>
    <xf numFmtId="171" fontId="0" fillId="0" borderId="0" xfId="304" applyFont="1" applyAlignment="1">
      <alignment horizontal="center"/>
    </xf>
    <xf numFmtId="174" fontId="0" fillId="0" borderId="0" xfId="304" applyNumberFormat="1" applyFont="1" applyAlignment="1">
      <alignment/>
    </xf>
    <xf numFmtId="0" fontId="0" fillId="0" borderId="0" xfId="322" applyFont="1" applyBorder="1" applyAlignment="1">
      <alignment wrapText="1"/>
      <protection/>
    </xf>
    <xf numFmtId="171" fontId="0" fillId="0" borderId="0" xfId="304" applyFont="1" applyAlignment="1">
      <alignment horizontal="left" indent="2"/>
    </xf>
    <xf numFmtId="174" fontId="0" fillId="0" borderId="0" xfId="304" applyNumberFormat="1" applyFont="1" applyAlignment="1">
      <alignment horizontal="left" indent="2"/>
    </xf>
    <xf numFmtId="0" fontId="7" fillId="0" borderId="0" xfId="322" applyFont="1">
      <alignment/>
      <protection/>
    </xf>
    <xf numFmtId="0" fontId="8" fillId="0" borderId="0" xfId="322" applyFont="1">
      <alignment/>
      <protection/>
    </xf>
    <xf numFmtId="0" fontId="8" fillId="0" borderId="0" xfId="0" applyFont="1" applyAlignment="1">
      <alignment horizontal="left" vertical="center"/>
    </xf>
    <xf numFmtId="0" fontId="7" fillId="0" borderId="0" xfId="322" applyFont="1" applyFill="1">
      <alignment/>
      <protection/>
    </xf>
    <xf numFmtId="174" fontId="7" fillId="0" borderId="0" xfId="322" applyNumberFormat="1" applyFont="1" applyFill="1">
      <alignment/>
      <protection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38" fontId="3" fillId="0" borderId="0" xfId="29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38" fontId="5" fillId="0" borderId="0" xfId="299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174" fontId="6" fillId="0" borderId="0" xfId="299" applyNumberFormat="1" applyFont="1" applyFill="1" applyBorder="1" applyAlignment="1">
      <alignment horizontal="center" vertical="center"/>
    </xf>
    <xf numFmtId="173" fontId="3" fillId="0" borderId="0" xfId="29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322" applyFont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322" applyFont="1" applyAlignment="1">
      <alignment horizontal="left" vertical="center" wrapText="1"/>
      <protection/>
    </xf>
    <xf numFmtId="37" fontId="7" fillId="0" borderId="0" xfId="322" applyNumberFormat="1" applyFont="1" applyFill="1">
      <alignment/>
      <protection/>
    </xf>
    <xf numFmtId="171" fontId="8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7" fontId="8" fillId="0" borderId="0" xfId="322" applyNumberFormat="1" applyFont="1">
      <alignment/>
      <protection/>
    </xf>
    <xf numFmtId="9" fontId="8" fillId="0" borderId="0" xfId="343" applyFont="1" applyAlignment="1">
      <alignment/>
    </xf>
    <xf numFmtId="9" fontId="8" fillId="0" borderId="0" xfId="347" applyFont="1" applyAlignment="1">
      <alignment/>
    </xf>
    <xf numFmtId="173" fontId="8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0" fillId="0" borderId="0" xfId="322" applyFont="1" applyFill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12" fillId="0" borderId="0" xfId="322" applyFont="1" applyBorder="1" applyAlignment="1">
      <alignment horizontal="left" vertical="center" wrapText="1"/>
      <protection/>
    </xf>
    <xf numFmtId="0" fontId="0" fillId="0" borderId="0" xfId="322" applyFont="1" applyBorder="1" applyAlignment="1">
      <alignment horizontal="justify" vertical="top" wrapText="1"/>
      <protection/>
    </xf>
    <xf numFmtId="0" fontId="2" fillId="0" borderId="0" xfId="330" applyFont="1" applyFill="1" applyAlignment="1">
      <alignment horizontal="left" vertical="center"/>
      <protection/>
    </xf>
    <xf numFmtId="0" fontId="1" fillId="0" borderId="0" xfId="330" applyFill="1">
      <alignment/>
      <protection/>
    </xf>
    <xf numFmtId="0" fontId="0" fillId="0" borderId="0" xfId="330" applyFont="1" applyFill="1" applyAlignment="1">
      <alignment vertical="center"/>
      <protection/>
    </xf>
    <xf numFmtId="0" fontId="39" fillId="0" borderId="0" xfId="330" applyFont="1" applyFill="1" applyBorder="1" applyAlignment="1">
      <alignment vertical="center"/>
      <protection/>
    </xf>
    <xf numFmtId="0" fontId="40" fillId="0" borderId="10" xfId="330" applyFont="1" applyFill="1" applyBorder="1" applyAlignment="1">
      <alignment horizontal="center" vertical="center"/>
      <protection/>
    </xf>
    <xf numFmtId="0" fontId="40" fillId="0" borderId="0" xfId="330" applyFont="1" applyFill="1" applyBorder="1" applyAlignment="1">
      <alignment horizontal="center" vertical="center"/>
      <protection/>
    </xf>
    <xf numFmtId="0" fontId="40" fillId="0" borderId="11" xfId="330" applyFont="1" applyFill="1" applyBorder="1" applyAlignment="1">
      <alignment horizontal="center" vertical="center"/>
      <protection/>
    </xf>
    <xf numFmtId="0" fontId="40" fillId="0" borderId="10" xfId="330" applyFont="1" applyFill="1" applyBorder="1" applyAlignment="1">
      <alignment horizontal="center" vertical="center" wrapText="1"/>
      <protection/>
    </xf>
    <xf numFmtId="0" fontId="39" fillId="0" borderId="10" xfId="330" applyFont="1" applyFill="1" applyBorder="1" applyAlignment="1">
      <alignment horizontal="left" vertical="center" indent="1"/>
      <protection/>
    </xf>
    <xf numFmtId="0" fontId="40" fillId="0" borderId="12" xfId="330" applyFont="1" applyFill="1" applyBorder="1" applyAlignment="1">
      <alignment horizontal="center" vertical="center"/>
      <protection/>
    </xf>
    <xf numFmtId="174" fontId="40" fillId="0" borderId="13" xfId="306" applyNumberFormat="1" applyFont="1" applyFill="1" applyBorder="1" applyAlignment="1">
      <alignment vertical="center"/>
    </xf>
    <xf numFmtId="174" fontId="39" fillId="0" borderId="0" xfId="306" applyNumberFormat="1" applyFont="1" applyFill="1" applyBorder="1" applyAlignment="1">
      <alignment vertical="center"/>
    </xf>
    <xf numFmtId="175" fontId="39" fillId="0" borderId="0" xfId="306" applyNumberFormat="1" applyFont="1" applyFill="1" applyBorder="1" applyAlignment="1">
      <alignment horizontal="right" vertical="center"/>
    </xf>
    <xf numFmtId="9" fontId="39" fillId="0" borderId="11" xfId="348" applyNumberFormat="1" applyFont="1" applyFill="1" applyBorder="1" applyAlignment="1">
      <alignment horizontal="center" vertical="center"/>
    </xf>
    <xf numFmtId="9" fontId="40" fillId="0" borderId="14" xfId="348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justify" vertical="top" wrapText="1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0" fontId="0" fillId="0" borderId="0" xfId="0" applyFont="1" applyFill="1" applyAlignment="1" quotePrefix="1">
      <alignment horizontal="left" vertical="center" wrapText="1" indent="1"/>
    </xf>
    <xf numFmtId="0" fontId="0" fillId="0" borderId="0" xfId="0" applyFont="1" applyFill="1" applyAlignment="1">
      <alignment horizontal="left" vertical="center" wrapText="1" indent="1"/>
    </xf>
    <xf numFmtId="0" fontId="0" fillId="0" borderId="0" xfId="0" applyFont="1" applyAlignment="1">
      <alignment vertical="top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43" applyFont="1" applyFill="1" applyAlignment="1">
      <alignment/>
    </xf>
    <xf numFmtId="9" fontId="0" fillId="0" borderId="0" xfId="343" applyFont="1" applyAlignment="1">
      <alignment/>
    </xf>
    <xf numFmtId="9" fontId="7" fillId="0" borderId="0" xfId="343" applyFont="1" applyFill="1" applyAlignment="1">
      <alignment/>
    </xf>
    <xf numFmtId="0" fontId="0" fillId="0" borderId="0" xfId="0" applyFont="1" applyFill="1" applyAlignment="1">
      <alignment horizontal="justify" vertical="center" wrapText="1"/>
    </xf>
    <xf numFmtId="0" fontId="41" fillId="0" borderId="0" xfId="288" applyFont="1" applyAlignment="1" applyProtection="1">
      <alignment vertical="center"/>
      <protection/>
    </xf>
    <xf numFmtId="174" fontId="40" fillId="0" borderId="0" xfId="306" applyNumberFormat="1" applyFont="1" applyFill="1" applyBorder="1" applyAlignment="1">
      <alignment vertical="center"/>
    </xf>
    <xf numFmtId="9" fontId="40" fillId="0" borderId="0" xfId="348" applyNumberFormat="1" applyFont="1" applyFill="1" applyBorder="1" applyAlignment="1">
      <alignment horizontal="center" vertical="center"/>
    </xf>
    <xf numFmtId="0" fontId="0" fillId="0" borderId="0" xfId="322" applyFont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justify" vertical="center" wrapText="1"/>
    </xf>
    <xf numFmtId="0" fontId="42" fillId="0" borderId="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indent="1"/>
    </xf>
    <xf numFmtId="0" fontId="33" fillId="0" borderId="15" xfId="0" applyFont="1" applyFill="1" applyBorder="1" applyAlignment="1">
      <alignment horizontal="left" vertical="center" indent="2"/>
    </xf>
    <xf numFmtId="38" fontId="6" fillId="0" borderId="15" xfId="299" applyNumberFormat="1" applyFont="1" applyFill="1" applyBorder="1" applyAlignment="1">
      <alignment horizontal="right" vertical="center" indent="3"/>
    </xf>
    <xf numFmtId="38" fontId="33" fillId="0" borderId="15" xfId="299" applyNumberFormat="1" applyFont="1" applyFill="1" applyBorder="1" applyAlignment="1">
      <alignment horizontal="right" vertical="center" indent="3"/>
    </xf>
    <xf numFmtId="38" fontId="33" fillId="0" borderId="16" xfId="299" applyNumberFormat="1" applyFont="1" applyFill="1" applyBorder="1" applyAlignment="1">
      <alignment horizontal="right" vertical="center" indent="3"/>
    </xf>
    <xf numFmtId="38" fontId="6" fillId="0" borderId="16" xfId="299" applyNumberFormat="1" applyFont="1" applyFill="1" applyBorder="1" applyAlignment="1">
      <alignment horizontal="right" vertical="center" indent="3"/>
    </xf>
    <xf numFmtId="38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 wrapText="1" inden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indent="1"/>
    </xf>
    <xf numFmtId="0" fontId="10" fillId="0" borderId="0" xfId="322" applyFont="1">
      <alignment/>
      <protection/>
    </xf>
    <xf numFmtId="0" fontId="6" fillId="0" borderId="18" xfId="322" applyFont="1" applyFill="1" applyBorder="1" applyAlignment="1">
      <alignment horizontal="center" vertical="center" wrapText="1"/>
      <protection/>
    </xf>
    <xf numFmtId="0" fontId="33" fillId="0" borderId="19" xfId="322" applyFont="1" applyBorder="1" applyAlignment="1">
      <alignment horizontal="left" vertical="center" wrapText="1" indent="1"/>
      <protection/>
    </xf>
    <xf numFmtId="0" fontId="33" fillId="0" borderId="15" xfId="322" applyFont="1" applyBorder="1" applyAlignment="1">
      <alignment horizontal="left" vertical="center" wrapText="1" indent="1"/>
      <protection/>
    </xf>
    <xf numFmtId="0" fontId="6" fillId="0" borderId="20" xfId="322" applyFont="1" applyFill="1" applyBorder="1" applyAlignment="1">
      <alignment horizontal="center" vertical="center" wrapText="1"/>
      <protection/>
    </xf>
    <xf numFmtId="0" fontId="6" fillId="0" borderId="1" xfId="322" applyFont="1" applyFill="1" applyBorder="1" applyAlignment="1" quotePrefix="1">
      <alignment horizontal="center" vertical="center" wrapText="1"/>
      <protection/>
    </xf>
    <xf numFmtId="0" fontId="6" fillId="0" borderId="1" xfId="322" applyFont="1" applyFill="1" applyBorder="1" applyAlignment="1">
      <alignment horizontal="center" vertical="center" wrapText="1"/>
      <protection/>
    </xf>
    <xf numFmtId="0" fontId="6" fillId="0" borderId="17" xfId="322" applyFont="1" applyFill="1" applyBorder="1" applyAlignment="1">
      <alignment horizontal="center" vertical="center"/>
      <protection/>
    </xf>
    <xf numFmtId="0" fontId="6" fillId="0" borderId="21" xfId="322" applyFont="1" applyFill="1" applyBorder="1" applyAlignment="1">
      <alignment horizontal="center" vertical="center" wrapText="1"/>
      <protection/>
    </xf>
    <xf numFmtId="0" fontId="6" fillId="0" borderId="15" xfId="322" applyFont="1" applyFill="1" applyBorder="1" applyAlignment="1" quotePrefix="1">
      <alignment horizontal="center" vertical="center" wrapText="1"/>
      <protection/>
    </xf>
    <xf numFmtId="0" fontId="6" fillId="0" borderId="16" xfId="322" applyFont="1" applyFill="1" applyBorder="1" applyAlignment="1">
      <alignment horizontal="center" vertical="center" wrapText="1"/>
      <protection/>
    </xf>
    <xf numFmtId="0" fontId="6" fillId="0" borderId="15" xfId="322" applyFont="1" applyFill="1" applyBorder="1" applyAlignment="1">
      <alignment horizontal="center" vertical="center" wrapText="1"/>
      <protection/>
    </xf>
    <xf numFmtId="37" fontId="8" fillId="0" borderId="19" xfId="299" applyNumberFormat="1" applyFont="1" applyBorder="1" applyAlignment="1">
      <alignment horizontal="right" vertical="center" wrapText="1" indent="2"/>
    </xf>
    <xf numFmtId="37" fontId="8" fillId="0" borderId="22" xfId="299" applyNumberFormat="1" applyFont="1" applyBorder="1" applyAlignment="1">
      <alignment horizontal="right" vertical="center" wrapText="1" indent="2"/>
    </xf>
    <xf numFmtId="0" fontId="0" fillId="0" borderId="0" xfId="0" applyFont="1" applyFill="1" applyAlignment="1" quotePrefix="1">
      <alignment vertical="center"/>
    </xf>
    <xf numFmtId="37" fontId="33" fillId="0" borderId="15" xfId="299" applyNumberFormat="1" applyFont="1" applyBorder="1" applyAlignment="1">
      <alignment horizontal="right" vertical="center" wrapText="1" indent="2"/>
    </xf>
    <xf numFmtId="37" fontId="33" fillId="0" borderId="16" xfId="299" applyNumberFormat="1" applyFont="1" applyBorder="1" applyAlignment="1">
      <alignment horizontal="right" vertical="center" wrapText="1" indent="2"/>
    </xf>
    <xf numFmtId="0" fontId="5" fillId="0" borderId="15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2"/>
    </xf>
    <xf numFmtId="0" fontId="8" fillId="0" borderId="19" xfId="0" applyFont="1" applyFill="1" applyBorder="1" applyAlignment="1">
      <alignment horizontal="left" vertical="center" indent="2"/>
    </xf>
    <xf numFmtId="0" fontId="6" fillId="0" borderId="16" xfId="0" applyFont="1" applyFill="1" applyBorder="1" applyAlignment="1">
      <alignment horizontal="center" vertical="center" wrapText="1"/>
    </xf>
    <xf numFmtId="173" fontId="5" fillId="0" borderId="16" xfId="299" applyNumberFormat="1" applyFont="1" applyFill="1" applyBorder="1" applyAlignment="1">
      <alignment horizontal="right" vertical="center" indent="3"/>
    </xf>
    <xf numFmtId="173" fontId="8" fillId="0" borderId="16" xfId="299" applyNumberFormat="1" applyFont="1" applyFill="1" applyBorder="1" applyAlignment="1">
      <alignment horizontal="right" vertical="center" indent="3"/>
    </xf>
    <xf numFmtId="173" fontId="8" fillId="0" borderId="22" xfId="299" applyNumberFormat="1" applyFont="1" applyFill="1" applyBorder="1" applyAlignment="1">
      <alignment horizontal="right" vertical="center" indent="3"/>
    </xf>
    <xf numFmtId="0" fontId="42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38" fontId="8" fillId="0" borderId="16" xfId="299" applyNumberFormat="1" applyFont="1" applyFill="1" applyBorder="1" applyAlignment="1">
      <alignment horizontal="center" vertical="center"/>
    </xf>
    <xf numFmtId="38" fontId="8" fillId="0" borderId="16" xfId="299" applyNumberFormat="1" applyFont="1" applyFill="1" applyBorder="1" applyAlignment="1">
      <alignment horizontal="right" vertical="center" indent="3"/>
    </xf>
    <xf numFmtId="38" fontId="8" fillId="0" borderId="23" xfId="299" applyNumberFormat="1" applyFont="1" applyFill="1" applyBorder="1" applyAlignment="1">
      <alignment horizontal="center" vertical="center"/>
    </xf>
    <xf numFmtId="38" fontId="8" fillId="0" borderId="23" xfId="299" applyNumberFormat="1" applyFont="1" applyFill="1" applyBorder="1" applyAlignment="1">
      <alignment horizontal="right" vertical="center" indent="3"/>
    </xf>
    <xf numFmtId="0" fontId="8" fillId="0" borderId="16" xfId="0" applyFont="1" applyFill="1" applyBorder="1" applyAlignment="1">
      <alignment horizontal="left" vertical="center" indent="2"/>
    </xf>
    <xf numFmtId="0" fontId="5" fillId="0" borderId="16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left" vertical="center" indent="2"/>
    </xf>
    <xf numFmtId="38" fontId="8" fillId="0" borderId="18" xfId="299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indent="1"/>
    </xf>
    <xf numFmtId="38" fontId="6" fillId="0" borderId="23" xfId="299" applyNumberFormat="1" applyFont="1" applyFill="1" applyBorder="1" applyAlignment="1">
      <alignment horizontal="right" vertical="center" indent="3"/>
    </xf>
    <xf numFmtId="0" fontId="33" fillId="0" borderId="16" xfId="0" applyFont="1" applyFill="1" applyBorder="1" applyAlignment="1">
      <alignment horizontal="left" vertical="center" indent="2"/>
    </xf>
    <xf numFmtId="38" fontId="33" fillId="0" borderId="23" xfId="299" applyNumberFormat="1" applyFont="1" applyFill="1" applyBorder="1" applyAlignment="1">
      <alignment horizontal="right" vertical="center" indent="3"/>
    </xf>
    <xf numFmtId="9" fontId="7" fillId="0" borderId="0" xfId="343" applyNumberFormat="1" applyFont="1" applyFill="1" applyAlignment="1">
      <alignment/>
    </xf>
    <xf numFmtId="173" fontId="5" fillId="0" borderId="16" xfId="299" applyNumberFormat="1" applyFont="1" applyFill="1" applyBorder="1" applyAlignment="1">
      <alignment horizontal="center" vertical="center"/>
    </xf>
    <xf numFmtId="38" fontId="8" fillId="0" borderId="22" xfId="299" applyNumberFormat="1" applyFont="1" applyFill="1" applyBorder="1" applyAlignment="1">
      <alignment horizontal="center" vertical="center"/>
    </xf>
    <xf numFmtId="173" fontId="6" fillId="0" borderId="16" xfId="299" applyNumberFormat="1" applyFont="1" applyFill="1" applyBorder="1" applyAlignment="1">
      <alignment horizontal="right" vertical="center" indent="3"/>
    </xf>
    <xf numFmtId="0" fontId="4" fillId="0" borderId="0" xfId="322" applyFont="1" applyAlignment="1">
      <alignment horizontal="left" vertical="center" wrapText="1"/>
      <protection/>
    </xf>
    <xf numFmtId="0" fontId="6" fillId="0" borderId="19" xfId="322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indent="1"/>
    </xf>
    <xf numFmtId="176" fontId="5" fillId="0" borderId="16" xfId="299" applyNumberFormat="1" applyFont="1" applyFill="1" applyBorder="1" applyAlignment="1">
      <alignment horizontal="right" vertical="center" indent="2"/>
    </xf>
    <xf numFmtId="176" fontId="8" fillId="0" borderId="16" xfId="299" applyNumberFormat="1" applyFont="1" applyFill="1" applyBorder="1" applyAlignment="1">
      <alignment horizontal="right" vertical="center" indent="2"/>
    </xf>
    <xf numFmtId="9" fontId="10" fillId="0" borderId="0" xfId="343" applyFont="1" applyAlignment="1">
      <alignment/>
    </xf>
    <xf numFmtId="0" fontId="42" fillId="0" borderId="2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173" fontId="8" fillId="0" borderId="23" xfId="299" applyNumberFormat="1" applyFont="1" applyFill="1" applyBorder="1" applyAlignment="1">
      <alignment horizontal="right" vertical="center" indent="3"/>
    </xf>
    <xf numFmtId="173" fontId="8" fillId="0" borderId="25" xfId="299" applyNumberFormat="1" applyFont="1" applyFill="1" applyBorder="1" applyAlignment="1">
      <alignment horizontal="right" vertical="center" indent="3"/>
    </xf>
    <xf numFmtId="173" fontId="6" fillId="0" borderId="23" xfId="299" applyNumberFormat="1" applyFont="1" applyFill="1" applyBorder="1" applyAlignment="1">
      <alignment horizontal="right" vertical="center" indent="3"/>
    </xf>
    <xf numFmtId="173" fontId="33" fillId="0" borderId="16" xfId="299" applyNumberFormat="1" applyFont="1" applyFill="1" applyBorder="1" applyAlignment="1">
      <alignment horizontal="right" vertical="center" indent="3"/>
    </xf>
    <xf numFmtId="173" fontId="33" fillId="0" borderId="23" xfId="299" applyNumberFormat="1" applyFont="1" applyFill="1" applyBorder="1" applyAlignment="1">
      <alignment horizontal="right" vertical="center" indent="3"/>
    </xf>
    <xf numFmtId="0" fontId="42" fillId="0" borderId="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 indent="1"/>
    </xf>
    <xf numFmtId="0" fontId="33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177" fontId="6" fillId="0" borderId="0" xfId="299" applyNumberFormat="1" applyFont="1" applyFill="1" applyBorder="1" applyAlignment="1">
      <alignment horizontal="right" vertical="center" indent="2"/>
    </xf>
    <xf numFmtId="177" fontId="33" fillId="0" borderId="0" xfId="299" applyNumberFormat="1" applyFont="1" applyFill="1" applyBorder="1" applyAlignment="1">
      <alignment horizontal="right" vertical="center" indent="2"/>
    </xf>
    <xf numFmtId="177" fontId="8" fillId="0" borderId="27" xfId="299" applyNumberFormat="1" applyFont="1" applyFill="1" applyBorder="1" applyAlignment="1">
      <alignment horizontal="right" vertical="center" indent="2"/>
    </xf>
    <xf numFmtId="177" fontId="8" fillId="0" borderId="26" xfId="299" applyNumberFormat="1" applyFont="1" applyFill="1" applyBorder="1" applyAlignment="1">
      <alignment horizontal="right" vertical="center" indent="2"/>
    </xf>
    <xf numFmtId="177" fontId="6" fillId="0" borderId="16" xfId="299" applyNumberFormat="1" applyFont="1" applyFill="1" applyBorder="1" applyAlignment="1">
      <alignment horizontal="right" vertical="center" indent="2"/>
    </xf>
    <xf numFmtId="177" fontId="33" fillId="0" borderId="16" xfId="299" applyNumberFormat="1" applyFont="1" applyFill="1" applyBorder="1" applyAlignment="1">
      <alignment horizontal="right" vertical="center" indent="2"/>
    </xf>
    <xf numFmtId="177" fontId="8" fillId="0" borderId="22" xfId="299" applyNumberFormat="1" applyFont="1" applyFill="1" applyBorder="1" applyAlignment="1">
      <alignment horizontal="right" vertical="center" indent="2"/>
    </xf>
    <xf numFmtId="177" fontId="8" fillId="0" borderId="18" xfId="299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176" fontId="5" fillId="0" borderId="0" xfId="299" applyNumberFormat="1" applyFont="1" applyFill="1" applyBorder="1" applyAlignment="1">
      <alignment horizontal="right" vertical="center" indent="2"/>
    </xf>
    <xf numFmtId="176" fontId="8" fillId="0" borderId="0" xfId="299" applyNumberFormat="1" applyFont="1" applyFill="1" applyBorder="1" applyAlignment="1">
      <alignment horizontal="right" vertical="center" indent="2"/>
    </xf>
    <xf numFmtId="176" fontId="6" fillId="0" borderId="0" xfId="299" applyNumberFormat="1" applyFont="1" applyFill="1" applyBorder="1" applyAlignment="1">
      <alignment horizontal="right" vertical="center" indent="2"/>
    </xf>
    <xf numFmtId="176" fontId="6" fillId="0" borderId="16" xfId="299" applyNumberFormat="1" applyFont="1" applyFill="1" applyBorder="1" applyAlignment="1">
      <alignment horizontal="right" vertical="center" indent="2"/>
    </xf>
    <xf numFmtId="176" fontId="33" fillId="0" borderId="0" xfId="299" applyNumberFormat="1" applyFont="1" applyFill="1" applyBorder="1" applyAlignment="1">
      <alignment horizontal="right" vertical="center" indent="2"/>
    </xf>
    <xf numFmtId="176" fontId="33" fillId="0" borderId="16" xfId="299" applyNumberFormat="1" applyFont="1" applyFill="1" applyBorder="1" applyAlignment="1">
      <alignment horizontal="right" vertical="center" indent="2"/>
    </xf>
    <xf numFmtId="0" fontId="2" fillId="0" borderId="0" xfId="322" applyFont="1">
      <alignment/>
      <protection/>
    </xf>
    <xf numFmtId="0" fontId="0" fillId="0" borderId="0" xfId="322" applyFont="1" applyAlignment="1">
      <alignment horizontal="left"/>
      <protection/>
    </xf>
    <xf numFmtId="0" fontId="5" fillId="0" borderId="0" xfId="322" applyFont="1" applyAlignment="1">
      <alignment horizontal="left" vertical="center" wrapText="1"/>
      <protection/>
    </xf>
    <xf numFmtId="0" fontId="8" fillId="0" borderId="0" xfId="322" applyFont="1" applyFill="1">
      <alignment/>
      <protection/>
    </xf>
    <xf numFmtId="0" fontId="5" fillId="0" borderId="0" xfId="322" applyFont="1" applyFill="1" applyBorder="1" applyAlignment="1">
      <alignment horizontal="center" vertical="center"/>
      <protection/>
    </xf>
    <xf numFmtId="0" fontId="8" fillId="0" borderId="15" xfId="322" applyFont="1" applyFill="1" applyBorder="1" applyAlignment="1">
      <alignment horizontal="left" vertical="center" indent="2"/>
      <protection/>
    </xf>
    <xf numFmtId="0" fontId="6" fillId="0" borderId="23" xfId="322" applyFont="1" applyFill="1" applyBorder="1" applyAlignment="1">
      <alignment horizontal="center" vertical="center" wrapText="1"/>
      <protection/>
    </xf>
    <xf numFmtId="0" fontId="6" fillId="0" borderId="15" xfId="322" applyFont="1" applyFill="1" applyBorder="1" applyAlignment="1">
      <alignment horizontal="left" vertical="center" indent="1"/>
      <protection/>
    </xf>
    <xf numFmtId="0" fontId="33" fillId="0" borderId="15" xfId="322" applyFont="1" applyFill="1" applyBorder="1" applyAlignment="1">
      <alignment horizontal="left" vertical="center" indent="2"/>
      <protection/>
    </xf>
    <xf numFmtId="0" fontId="43" fillId="0" borderId="0" xfId="0" applyFont="1" applyAlignment="1">
      <alignment/>
    </xf>
    <xf numFmtId="9" fontId="43" fillId="0" borderId="0" xfId="343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vertical="center"/>
    </xf>
    <xf numFmtId="0" fontId="44" fillId="24" borderId="0" xfId="322" applyFont="1" applyFill="1" applyBorder="1" applyAlignment="1">
      <alignment horizontal="left" vertical="center" indent="1"/>
      <protection/>
    </xf>
    <xf numFmtId="0" fontId="43" fillId="0" borderId="0" xfId="0" applyFont="1" applyBorder="1" applyAlignment="1">
      <alignment/>
    </xf>
    <xf numFmtId="0" fontId="11" fillId="0" borderId="0" xfId="322" applyFont="1" applyAlignment="1">
      <alignment horizontal="center" vertical="center" wrapText="1"/>
      <protection/>
    </xf>
    <xf numFmtId="0" fontId="11" fillId="24" borderId="0" xfId="0" applyFont="1" applyFill="1" applyAlignment="1">
      <alignment vertical="center"/>
    </xf>
    <xf numFmtId="0" fontId="33" fillId="0" borderId="0" xfId="0" applyFont="1" applyAlignment="1">
      <alignment/>
    </xf>
    <xf numFmtId="0" fontId="33" fillId="0" borderId="0" xfId="322" applyFont="1" applyBorder="1" applyAlignment="1">
      <alignment horizontal="justify" vertical="top" wrapText="1"/>
      <protection/>
    </xf>
    <xf numFmtId="0" fontId="44" fillId="24" borderId="0" xfId="0" applyFont="1" applyFill="1" applyBorder="1" applyAlignment="1">
      <alignment horizontal="left" vertical="center" indent="1"/>
    </xf>
    <xf numFmtId="38" fontId="11" fillId="0" borderId="23" xfId="299" applyNumberFormat="1" applyFont="1" applyFill="1" applyBorder="1" applyAlignment="1">
      <alignment horizontal="right" vertical="center" indent="3"/>
    </xf>
    <xf numFmtId="38" fontId="11" fillId="0" borderId="16" xfId="299" applyNumberFormat="1" applyFont="1" applyFill="1" applyBorder="1" applyAlignment="1">
      <alignment horizontal="right" vertical="center" indent="3"/>
    </xf>
    <xf numFmtId="0" fontId="11" fillId="0" borderId="16" xfId="0" applyFont="1" applyFill="1" applyBorder="1" applyAlignment="1">
      <alignment horizontal="left" vertical="center" indent="3"/>
    </xf>
    <xf numFmtId="0" fontId="33" fillId="0" borderId="16" xfId="0" applyFont="1" applyFill="1" applyBorder="1" applyAlignment="1">
      <alignment horizontal="left" vertical="center" indent="3"/>
    </xf>
    <xf numFmtId="0" fontId="36" fillId="0" borderId="0" xfId="0" applyFont="1" applyAlignment="1">
      <alignment vertical="center"/>
    </xf>
    <xf numFmtId="0" fontId="37" fillId="0" borderId="0" xfId="288" applyFont="1" applyAlignment="1" applyProtection="1">
      <alignment vertical="center"/>
      <protection/>
    </xf>
    <xf numFmtId="14" fontId="41" fillId="0" borderId="0" xfId="288" applyNumberFormat="1" applyFont="1" applyAlignment="1" applyProtection="1">
      <alignment horizontal="left" vertical="center"/>
      <protection/>
    </xf>
    <xf numFmtId="0" fontId="1" fillId="0" borderId="0" xfId="330" applyFont="1" applyFill="1">
      <alignment/>
      <protection/>
    </xf>
    <xf numFmtId="0" fontId="3" fillId="0" borderId="0" xfId="322" applyFont="1" applyAlignment="1">
      <alignment vertical="center"/>
      <protection/>
    </xf>
    <xf numFmtId="0" fontId="12" fillId="0" borderId="0" xfId="0" applyFont="1" applyFill="1" applyAlignment="1" quotePrefix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2" fillId="0" borderId="0" xfId="322" applyFont="1" applyBorder="1" applyAlignment="1">
      <alignment horizontal="left" vertical="center" wrapText="1"/>
      <protection/>
    </xf>
    <xf numFmtId="0" fontId="6" fillId="0" borderId="18" xfId="322" applyFont="1" applyFill="1" applyBorder="1" applyAlignment="1">
      <alignment horizontal="left" vertical="center" wrapText="1"/>
      <protection/>
    </xf>
    <xf numFmtId="0" fontId="6" fillId="0" borderId="22" xfId="322" applyFont="1" applyFill="1" applyBorder="1" applyAlignment="1">
      <alignment horizontal="left" vertical="center" wrapText="1"/>
      <protection/>
    </xf>
    <xf numFmtId="37" fontId="6" fillId="0" borderId="18" xfId="299" applyNumberFormat="1" applyFont="1" applyFill="1" applyBorder="1" applyAlignment="1">
      <alignment horizontal="right" vertical="center" wrapText="1" indent="2"/>
    </xf>
    <xf numFmtId="37" fontId="6" fillId="0" borderId="22" xfId="299" applyNumberFormat="1" applyFont="1" applyFill="1" applyBorder="1" applyAlignment="1">
      <alignment horizontal="right" vertical="center" wrapText="1" indent="2"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Alignment="1" quotePrefix="1">
      <alignment horizontal="left" vertical="center" wrapText="1" indent="1"/>
    </xf>
    <xf numFmtId="0" fontId="0" fillId="0" borderId="0" xfId="0" applyFont="1" applyFill="1" applyAlignment="1">
      <alignment horizontal="left" vertical="center" wrapText="1" indent="1"/>
    </xf>
    <xf numFmtId="0" fontId="0" fillId="0" borderId="0" xfId="322" applyFont="1" applyBorder="1" applyAlignment="1">
      <alignment horizontal="left" vertical="center" wrapText="1"/>
      <protection/>
    </xf>
    <xf numFmtId="0" fontId="40" fillId="2" borderId="28" xfId="330" applyFont="1" applyFill="1" applyBorder="1" applyAlignment="1">
      <alignment horizontal="center" vertical="center"/>
      <protection/>
    </xf>
    <xf numFmtId="0" fontId="40" fillId="2" borderId="29" xfId="330" applyFont="1" applyFill="1" applyBorder="1" applyAlignment="1">
      <alignment horizontal="center" vertical="center"/>
      <protection/>
    </xf>
    <xf numFmtId="0" fontId="40" fillId="2" borderId="30" xfId="330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45" fillId="0" borderId="0" xfId="288" applyFont="1" applyFill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left" vertical="top" wrapText="1" indent="1"/>
    </xf>
    <xf numFmtId="9" fontId="33" fillId="0" borderId="0" xfId="343" applyFont="1" applyAlignment="1">
      <alignment/>
    </xf>
    <xf numFmtId="0" fontId="3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3" fillId="0" borderId="0" xfId="322" applyFont="1">
      <alignment/>
      <protection/>
    </xf>
    <xf numFmtId="0" fontId="4" fillId="0" borderId="0" xfId="322" applyFont="1" applyAlignment="1">
      <alignment horizontal="center" vertical="center" wrapText="1"/>
      <protection/>
    </xf>
    <xf numFmtId="0" fontId="11" fillId="0" borderId="0" xfId="322" applyFont="1" applyAlignment="1">
      <alignment horizontal="center" vertical="center" wrapText="1"/>
      <protection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vertical="center" wrapText="1"/>
    </xf>
    <xf numFmtId="0" fontId="4" fillId="0" borderId="0" xfId="322" applyFont="1" applyFill="1" applyAlignment="1">
      <alignment horizontal="center" vertical="center" wrapText="1"/>
      <protection/>
    </xf>
    <xf numFmtId="0" fontId="11" fillId="0" borderId="0" xfId="322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justify" vertical="top" wrapText="1"/>
    </xf>
    <xf numFmtId="0" fontId="6" fillId="0" borderId="27" xfId="322" applyFont="1" applyFill="1" applyBorder="1" applyAlignment="1">
      <alignment horizontal="center" vertical="center" wrapText="1"/>
      <protection/>
    </xf>
    <xf numFmtId="0" fontId="6" fillId="0" borderId="25" xfId="322" applyFont="1" applyFill="1" applyBorder="1" applyAlignment="1">
      <alignment horizontal="center" vertical="center" wrapText="1"/>
      <protection/>
    </xf>
    <xf numFmtId="0" fontId="0" fillId="0" borderId="0" xfId="322" applyFont="1" applyBorder="1" applyAlignment="1">
      <alignment horizontal="justify" vertical="top" wrapText="1"/>
      <protection/>
    </xf>
    <xf numFmtId="0" fontId="3" fillId="0" borderId="0" xfId="322" applyFont="1" applyBorder="1" applyAlignment="1">
      <alignment horizontal="justify" vertical="top" wrapText="1"/>
      <protection/>
    </xf>
    <xf numFmtId="0" fontId="6" fillId="0" borderId="17" xfId="322" applyFont="1" applyBorder="1" applyAlignment="1">
      <alignment horizontal="center" vertical="center" wrapText="1"/>
      <protection/>
    </xf>
    <xf numFmtId="0" fontId="6" fillId="0" borderId="26" xfId="322" applyFont="1" applyBorder="1" applyAlignment="1">
      <alignment horizontal="center" vertical="center" wrapText="1"/>
      <protection/>
    </xf>
    <xf numFmtId="0" fontId="6" fillId="0" borderId="24" xfId="322" applyFont="1" applyBorder="1" applyAlignment="1">
      <alignment horizontal="center" vertical="center" wrapText="1"/>
      <protection/>
    </xf>
    <xf numFmtId="0" fontId="6" fillId="0" borderId="17" xfId="322" applyFont="1" applyFill="1" applyBorder="1" applyAlignment="1">
      <alignment horizontal="center" vertical="center"/>
      <protection/>
    </xf>
    <xf numFmtId="0" fontId="6" fillId="0" borderId="15" xfId="322" applyFont="1" applyFill="1" applyBorder="1" applyAlignment="1">
      <alignment horizontal="center" vertical="center"/>
      <protection/>
    </xf>
    <xf numFmtId="0" fontId="6" fillId="0" borderId="19" xfId="322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73" fontId="6" fillId="0" borderId="16" xfId="299" applyNumberFormat="1" applyFont="1" applyFill="1" applyBorder="1" applyAlignment="1">
      <alignment horizontal="right" vertical="center" indent="3"/>
    </xf>
    <xf numFmtId="173" fontId="6" fillId="0" borderId="22" xfId="299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38" fontId="6" fillId="0" borderId="18" xfId="299" applyNumberFormat="1" applyFont="1" applyFill="1" applyBorder="1" applyAlignment="1">
      <alignment horizontal="right" vertical="center" indent="3"/>
    </xf>
    <xf numFmtId="38" fontId="6" fillId="0" borderId="22" xfId="299" applyNumberFormat="1" applyFont="1" applyFill="1" applyBorder="1" applyAlignment="1">
      <alignment horizontal="right" vertical="center" indent="3"/>
    </xf>
    <xf numFmtId="0" fontId="11" fillId="0" borderId="0" xfId="0" applyFont="1" applyAlignment="1">
      <alignment horizontal="justify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11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173" fontId="6" fillId="0" borderId="18" xfId="299" applyNumberFormat="1" applyFont="1" applyFill="1" applyBorder="1" applyAlignment="1">
      <alignment horizontal="center" vertical="center"/>
    </xf>
    <xf numFmtId="173" fontId="6" fillId="0" borderId="22" xfId="299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76" fontId="6" fillId="0" borderId="18" xfId="299" applyNumberFormat="1" applyFont="1" applyFill="1" applyBorder="1" applyAlignment="1">
      <alignment horizontal="right" vertical="center" indent="2"/>
    </xf>
    <xf numFmtId="176" fontId="6" fillId="0" borderId="22" xfId="299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 horizontal="justify" vertical="top" wrapText="1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3" fontId="6" fillId="0" borderId="18" xfId="299" applyNumberFormat="1" applyFont="1" applyFill="1" applyBorder="1" applyAlignment="1">
      <alignment horizontal="right" vertical="center" indent="3"/>
    </xf>
    <xf numFmtId="173" fontId="6" fillId="0" borderId="24" xfId="299" applyNumberFormat="1" applyFont="1" applyFill="1" applyBorder="1" applyAlignment="1">
      <alignment horizontal="right" vertical="center" indent="3"/>
    </xf>
    <xf numFmtId="173" fontId="6" fillId="0" borderId="25" xfId="299" applyNumberFormat="1" applyFont="1" applyFill="1" applyBorder="1" applyAlignment="1">
      <alignment horizontal="right" vertical="center" indent="3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3" fillId="0" borderId="0" xfId="0" applyFont="1" applyFill="1" applyAlignment="1" quotePrefix="1">
      <alignment horizontal="left" vertical="center" wrapText="1" indent="1"/>
    </xf>
    <xf numFmtId="0" fontId="33" fillId="0" borderId="0" xfId="0" applyFont="1" applyFill="1" applyAlignment="1">
      <alignment horizontal="left" vertical="center" wrapText="1" indent="1"/>
    </xf>
    <xf numFmtId="177" fontId="6" fillId="0" borderId="26" xfId="299" applyNumberFormat="1" applyFont="1" applyFill="1" applyBorder="1" applyAlignment="1">
      <alignment horizontal="right" vertical="center" indent="2"/>
    </xf>
    <xf numFmtId="177" fontId="6" fillId="0" borderId="27" xfId="299" applyNumberFormat="1" applyFont="1" applyFill="1" applyBorder="1" applyAlignment="1">
      <alignment horizontal="right" vertical="center" indent="2"/>
    </xf>
    <xf numFmtId="177" fontId="6" fillId="0" borderId="18" xfId="299" applyNumberFormat="1" applyFont="1" applyFill="1" applyBorder="1" applyAlignment="1">
      <alignment horizontal="right" vertical="center" indent="2"/>
    </xf>
    <xf numFmtId="177" fontId="6" fillId="0" borderId="22" xfId="299" applyNumberFormat="1" applyFont="1" applyFill="1" applyBorder="1" applyAlignment="1">
      <alignment horizontal="right" vertical="center" indent="2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3" fillId="0" borderId="0" xfId="322" applyFont="1" applyBorder="1" applyAlignment="1">
      <alignment horizontal="left" vertical="top" wrapText="1"/>
      <protection/>
    </xf>
    <xf numFmtId="0" fontId="11" fillId="0" borderId="0" xfId="322" applyFont="1" applyBorder="1" applyAlignment="1">
      <alignment horizontal="justify" vertical="top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6" fontId="6" fillId="0" borderId="26" xfId="299" applyNumberFormat="1" applyFont="1" applyFill="1" applyBorder="1" applyAlignment="1">
      <alignment horizontal="right" vertical="center" indent="2"/>
    </xf>
    <xf numFmtId="176" fontId="6" fillId="0" borderId="27" xfId="299" applyNumberFormat="1" applyFont="1" applyFill="1" applyBorder="1" applyAlignment="1">
      <alignment horizontal="right" vertical="center" indent="2"/>
    </xf>
    <xf numFmtId="0" fontId="0" fillId="0" borderId="0" xfId="322" applyFont="1" applyAlignment="1">
      <alignment horizontal="justify" vertical="top" wrapText="1"/>
      <protection/>
    </xf>
    <xf numFmtId="0" fontId="0" fillId="0" borderId="0" xfId="0" applyFont="1" applyFill="1" applyAlignment="1">
      <alignment horizontal="left" vertical="top" wrapText="1"/>
    </xf>
    <xf numFmtId="0" fontId="6" fillId="0" borderId="17" xfId="322" applyFont="1" applyFill="1" applyBorder="1" applyAlignment="1">
      <alignment horizontal="left" vertical="center"/>
      <protection/>
    </xf>
    <xf numFmtId="0" fontId="6" fillId="0" borderId="19" xfId="322" applyFont="1" applyFill="1" applyBorder="1" applyAlignment="1">
      <alignment horizontal="left" vertical="center"/>
      <protection/>
    </xf>
    <xf numFmtId="38" fontId="6" fillId="0" borderId="18" xfId="299" applyNumberFormat="1" applyFont="1" applyFill="1" applyBorder="1" applyAlignment="1">
      <alignment horizontal="left" vertical="center" indent="4"/>
    </xf>
    <xf numFmtId="38" fontId="6" fillId="0" borderId="22" xfId="299" applyNumberFormat="1" applyFont="1" applyFill="1" applyBorder="1" applyAlignment="1">
      <alignment horizontal="left" vertical="center" indent="4"/>
    </xf>
    <xf numFmtId="0" fontId="10" fillId="0" borderId="0" xfId="322" applyFont="1" applyAlignment="1">
      <alignment horizontal="left" vertical="center"/>
      <protection/>
    </xf>
    <xf numFmtId="0" fontId="4" fillId="0" borderId="0" xfId="322" applyFont="1" applyAlignment="1">
      <alignment horizontal="justify" vertical="center" wrapText="1"/>
      <protection/>
    </xf>
    <xf numFmtId="0" fontId="11" fillId="0" borderId="0" xfId="322" applyFont="1" applyAlignment="1">
      <alignment horizontal="justify" vertical="center" wrapText="1"/>
      <protection/>
    </xf>
    <xf numFmtId="0" fontId="11" fillId="0" borderId="0" xfId="322" applyFont="1" applyAlignment="1">
      <alignment horizontal="left" vertical="center" wrapText="1"/>
      <protection/>
    </xf>
    <xf numFmtId="0" fontId="6" fillId="0" borderId="18" xfId="322" applyFont="1" applyFill="1" applyBorder="1" applyAlignment="1">
      <alignment horizontal="center" vertical="center" wrapText="1"/>
      <protection/>
    </xf>
    <xf numFmtId="0" fontId="6" fillId="0" borderId="22" xfId="322" applyFont="1" applyFill="1" applyBorder="1" applyAlignment="1">
      <alignment horizontal="center" vertical="center" wrapText="1"/>
      <protection/>
    </xf>
    <xf numFmtId="0" fontId="6" fillId="0" borderId="38" xfId="0" applyFont="1" applyBorder="1" applyAlignment="1">
      <alignment horizontal="center" vertical="center"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4" xfId="215"/>
    <cellStyle name="Encabezado 4 2" xfId="216"/>
    <cellStyle name="Encabezado 4 3" xfId="217"/>
    <cellStyle name="Encabezado 4 4" xfId="218"/>
    <cellStyle name="Encabezado 4 5" xfId="219"/>
    <cellStyle name="Encabezado 4 6" xfId="220"/>
    <cellStyle name="Encabezado 4 7" xfId="221"/>
    <cellStyle name="Encabezado 4 8" xfId="222"/>
    <cellStyle name="Encabezado 4 9" xfId="223"/>
    <cellStyle name="Énfasis1" xfId="224"/>
    <cellStyle name="Énfasis1 2" xfId="225"/>
    <cellStyle name="Énfasis1 3" xfId="226"/>
    <cellStyle name="Énfasis1 4" xfId="227"/>
    <cellStyle name="Énfasis1 5" xfId="228"/>
    <cellStyle name="Énfasis1 6" xfId="229"/>
    <cellStyle name="Énfasis1 7" xfId="230"/>
    <cellStyle name="Énfasis1 8" xfId="231"/>
    <cellStyle name="Énfasis1 9" xfId="232"/>
    <cellStyle name="Énfasis2" xfId="233"/>
    <cellStyle name="Énfasis2 2" xfId="234"/>
    <cellStyle name="Énfasis2 3" xfId="235"/>
    <cellStyle name="Énfasis2 4" xfId="236"/>
    <cellStyle name="Énfasis2 5" xfId="237"/>
    <cellStyle name="Énfasis2 6" xfId="238"/>
    <cellStyle name="Énfasis2 7" xfId="239"/>
    <cellStyle name="Énfasis2 8" xfId="240"/>
    <cellStyle name="Énfasis2 9" xfId="241"/>
    <cellStyle name="Énfasis3" xfId="242"/>
    <cellStyle name="Énfasis3 2" xfId="243"/>
    <cellStyle name="Énfasis3 3" xfId="244"/>
    <cellStyle name="Énfasis3 4" xfId="245"/>
    <cellStyle name="Énfasis3 5" xfId="246"/>
    <cellStyle name="Énfasis3 6" xfId="247"/>
    <cellStyle name="Énfasis3 7" xfId="248"/>
    <cellStyle name="Énfasis3 8" xfId="249"/>
    <cellStyle name="Énfasis3 9" xfId="250"/>
    <cellStyle name="Énfasis4" xfId="251"/>
    <cellStyle name="Énfasis4 2" xfId="252"/>
    <cellStyle name="Énfasis4 3" xfId="253"/>
    <cellStyle name="Énfasis4 4" xfId="254"/>
    <cellStyle name="Énfasis4 5" xfId="255"/>
    <cellStyle name="Énfasis4 6" xfId="256"/>
    <cellStyle name="Énfasis4 7" xfId="257"/>
    <cellStyle name="Énfasis4 8" xfId="258"/>
    <cellStyle name="Énfasis4 9" xfId="259"/>
    <cellStyle name="Énfasis5" xfId="260"/>
    <cellStyle name="Énfasis5 2" xfId="261"/>
    <cellStyle name="Énfasis5 3" xfId="262"/>
    <cellStyle name="Énfasis5 4" xfId="263"/>
    <cellStyle name="Énfasis5 5" xfId="264"/>
    <cellStyle name="Énfasis5 6" xfId="265"/>
    <cellStyle name="Énfasis5 7" xfId="266"/>
    <cellStyle name="Énfasis5 8" xfId="267"/>
    <cellStyle name="Énfasis5 9" xfId="268"/>
    <cellStyle name="Énfasis6" xfId="269"/>
    <cellStyle name="Énfasis6 2" xfId="270"/>
    <cellStyle name="Énfasis6 3" xfId="271"/>
    <cellStyle name="Énfasis6 4" xfId="272"/>
    <cellStyle name="Énfasis6 5" xfId="273"/>
    <cellStyle name="Énfasis6 6" xfId="274"/>
    <cellStyle name="Énfasis6 7" xfId="275"/>
    <cellStyle name="Énfasis6 8" xfId="276"/>
    <cellStyle name="Énfasis6 9" xfId="277"/>
    <cellStyle name="Entrada" xfId="278"/>
    <cellStyle name="Entrada 2" xfId="279"/>
    <cellStyle name="Entrada 3" xfId="280"/>
    <cellStyle name="Entrada 4" xfId="281"/>
    <cellStyle name="Entrada 5" xfId="282"/>
    <cellStyle name="Entrada 6" xfId="283"/>
    <cellStyle name="Entrada 7" xfId="284"/>
    <cellStyle name="Entrada 8" xfId="285"/>
    <cellStyle name="Entrada 9" xfId="286"/>
    <cellStyle name="Euro" xfId="287"/>
    <cellStyle name="Hyperlink" xfId="288"/>
    <cellStyle name="Followed Hyperlink" xfId="289"/>
    <cellStyle name="Incorrecto" xfId="290"/>
    <cellStyle name="Incorrecto 2" xfId="291"/>
    <cellStyle name="Incorrecto 3" xfId="292"/>
    <cellStyle name="Incorrecto 4" xfId="293"/>
    <cellStyle name="Incorrecto 5" xfId="294"/>
    <cellStyle name="Incorrecto 6" xfId="295"/>
    <cellStyle name="Incorrecto 7" xfId="296"/>
    <cellStyle name="Incorrecto 8" xfId="297"/>
    <cellStyle name="Incorrecto 9" xfId="298"/>
    <cellStyle name="Comma" xfId="299"/>
    <cellStyle name="Comma [0]" xfId="300"/>
    <cellStyle name="Millares 2" xfId="301"/>
    <cellStyle name="Millares 3" xfId="302"/>
    <cellStyle name="Millares 4" xfId="303"/>
    <cellStyle name="Millares 4 2" xfId="304"/>
    <cellStyle name="Millares 5" xfId="305"/>
    <cellStyle name="Millares 6" xfId="306"/>
    <cellStyle name="Currency" xfId="307"/>
    <cellStyle name="Currency [0]" xfId="308"/>
    <cellStyle name="Neutral" xfId="309"/>
    <cellStyle name="Neutral 2" xfId="310"/>
    <cellStyle name="Neutral 3" xfId="311"/>
    <cellStyle name="Neutral 4" xfId="312"/>
    <cellStyle name="Neutral 5" xfId="313"/>
    <cellStyle name="Neutral 6" xfId="314"/>
    <cellStyle name="Neutral 7" xfId="315"/>
    <cellStyle name="Neutral 8" xfId="316"/>
    <cellStyle name="Neutral 9" xfId="317"/>
    <cellStyle name="Normal 10" xfId="318"/>
    <cellStyle name="Normal 11" xfId="319"/>
    <cellStyle name="Normal 12" xfId="320"/>
    <cellStyle name="Normal 2" xfId="321"/>
    <cellStyle name="Normal 2 2" xfId="322"/>
    <cellStyle name="Normal 2 3" xfId="323"/>
    <cellStyle name="Normal 2 4" xfId="324"/>
    <cellStyle name="Normal 2 5" xfId="325"/>
    <cellStyle name="Normal 3" xfId="326"/>
    <cellStyle name="Normal 3 2" xfId="327"/>
    <cellStyle name="Normal 4" xfId="328"/>
    <cellStyle name="Normal 5" xfId="329"/>
    <cellStyle name="Normal 6" xfId="330"/>
    <cellStyle name="Normal 7" xfId="331"/>
    <cellStyle name="Normal 8" xfId="332"/>
    <cellStyle name="Normal 9" xfId="333"/>
    <cellStyle name="Notas" xfId="334"/>
    <cellStyle name="Notas 2" xfId="335"/>
    <cellStyle name="Notas 3" xfId="336"/>
    <cellStyle name="Notas 4" xfId="337"/>
    <cellStyle name="Notas 5" xfId="338"/>
    <cellStyle name="Notas 6" xfId="339"/>
    <cellStyle name="Notas 7" xfId="340"/>
    <cellStyle name="Notas 8" xfId="341"/>
    <cellStyle name="Notas 9" xfId="342"/>
    <cellStyle name="Percent" xfId="343"/>
    <cellStyle name="Porcentual 2" xfId="344"/>
    <cellStyle name="Porcentual 2 2" xfId="345"/>
    <cellStyle name="Porcentual 3" xfId="346"/>
    <cellStyle name="Porcentual 4" xfId="347"/>
    <cellStyle name="Porcentual 5" xfId="348"/>
    <cellStyle name="Salida" xfId="349"/>
    <cellStyle name="Salida 2" xfId="350"/>
    <cellStyle name="Salida 3" xfId="351"/>
    <cellStyle name="Salida 4" xfId="352"/>
    <cellStyle name="Salida 5" xfId="353"/>
    <cellStyle name="Salida 6" xfId="354"/>
    <cellStyle name="Salida 7" xfId="355"/>
    <cellStyle name="Salida 8" xfId="356"/>
    <cellStyle name="Salida 9" xfId="357"/>
    <cellStyle name="Texto de advertencia" xfId="358"/>
    <cellStyle name="Texto de advertencia 2" xfId="359"/>
    <cellStyle name="Texto de advertencia 3" xfId="360"/>
    <cellStyle name="Texto de advertencia 4" xfId="361"/>
    <cellStyle name="Texto de advertencia 5" xfId="362"/>
    <cellStyle name="Texto de advertencia 6" xfId="363"/>
    <cellStyle name="Texto de advertencia 7" xfId="364"/>
    <cellStyle name="Texto de advertencia 8" xfId="365"/>
    <cellStyle name="Texto de advertencia 9" xfId="366"/>
    <cellStyle name="Texto explicativo" xfId="367"/>
    <cellStyle name="Texto explicativo 2" xfId="368"/>
    <cellStyle name="Texto explicativo 3" xfId="369"/>
    <cellStyle name="Texto explicativo 4" xfId="370"/>
    <cellStyle name="Texto explicativo 5" xfId="371"/>
    <cellStyle name="Texto explicativo 6" xfId="372"/>
    <cellStyle name="Texto explicativo 7" xfId="373"/>
    <cellStyle name="Texto explicativo 8" xfId="374"/>
    <cellStyle name="Texto explicativo 9" xfId="375"/>
    <cellStyle name="Título" xfId="376"/>
    <cellStyle name="Título 1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025"/>
          <c:y val="0.10275"/>
          <c:w val="0.47675"/>
          <c:h val="0.78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Cuadros'!$B$11:$B$12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Cuadros'!$C$11:$C$12</c:f>
              <c:numCache>
                <c:ptCount val="2"/>
                <c:pt idx="0">
                  <c:v>2006</c:v>
                </c:pt>
                <c:pt idx="1">
                  <c:v>752</c:v>
                </c:pt>
              </c:numCache>
            </c:numRef>
          </c:val>
        </c:ser>
        <c:firstSliceAng val="14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3725"/>
          <c:y val="0.097"/>
          <c:w val="0.523"/>
          <c:h val="0.802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Deuda Directa Sin Garantía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Traspaso del Gobierno Nacional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('Tipo Concertación'!$C$12,'Tipo Concertación'!$C$16)</c:f>
              <c:strCache/>
            </c:strRef>
          </c:cat>
          <c:val>
            <c:numRef>
              <c:f>('Tipo Concertación'!$D$12,'Tipo Concertación'!$D$16)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16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925"/>
          <c:y val="0.1045"/>
          <c:w val="0.478"/>
          <c:h val="0.78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Cuadros'!$B$29:$B$30</c:f>
              <c:strCache>
                <c:ptCount val="2"/>
                <c:pt idx="0">
                  <c:v>FINANCIERA</c:v>
                </c:pt>
                <c:pt idx="1">
                  <c:v>NO FINANCIERA</c:v>
                </c:pt>
              </c:strCache>
            </c:strRef>
          </c:cat>
          <c:val>
            <c:numRef>
              <c:f>'Resumen Cuadros'!$C$29:$C$30</c:f>
              <c:numCache>
                <c:ptCount val="2"/>
                <c:pt idx="0">
                  <c:v>1207</c:v>
                </c:pt>
                <c:pt idx="1">
                  <c:v>1551</c:v>
                </c:pt>
              </c:numCache>
            </c:numRef>
          </c:val>
        </c:ser>
        <c:firstSliceAng val="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1035"/>
          <c:w val="0.491"/>
          <c:h val="0.78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Cuadros'!$G$29:$G$30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Cuadros'!$H$29:$H$30</c:f>
              <c:numCache>
                <c:ptCount val="2"/>
                <c:pt idx="0">
                  <c:v>2701</c:v>
                </c:pt>
                <c:pt idx="1">
                  <c:v>57</c:v>
                </c:pt>
              </c:numCache>
            </c:numRef>
          </c:val>
        </c:ser>
        <c:firstSliceAng val="9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5"/>
          <c:y val="0.1045"/>
          <c:w val="0.48425"/>
          <c:h val="0.78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Cuadros'!$G$11:$G$12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Cuadros'!$H$11:$H$12</c:f>
              <c:numCache>
                <c:ptCount val="2"/>
                <c:pt idx="0">
                  <c:v>2182</c:v>
                </c:pt>
                <c:pt idx="1">
                  <c:v>576</c:v>
                </c:pt>
              </c:numCache>
            </c:numRef>
          </c:val>
        </c:ser>
        <c:firstSliceAng val="1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95"/>
          <c:y val="0.1045"/>
          <c:w val="0.4775"/>
          <c:h val="0.78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2"/>
            <c:explosion val="4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3"/>
            <c:explosion val="3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4"/>
            <c:explosion val="6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Cuadros'!$B$18:$B$23</c:f>
              <c:strCache>
                <c:ptCount val="6"/>
                <c:pt idx="0">
                  <c:v>MINISTERIO DE ECONOMÍA</c:v>
                </c:pt>
                <c:pt idx="1">
                  <c:v>BONISTAS</c:v>
                </c:pt>
                <c:pt idx="2">
                  <c:v>BANCA COMERCIAL</c:v>
                </c:pt>
                <c:pt idx="3">
                  <c:v>FONAFE</c:v>
                </c:pt>
                <c:pt idx="4">
                  <c:v>BANCO DE LA NACIÓN</c:v>
                </c:pt>
                <c:pt idx="5">
                  <c:v>OTRAS FUENTES</c:v>
                </c:pt>
              </c:strCache>
            </c:strRef>
          </c:cat>
          <c:val>
            <c:numRef>
              <c:f>'Resumen Cuadros'!$C$18:$C$23</c:f>
              <c:numCache>
                <c:ptCount val="6"/>
                <c:pt idx="0">
                  <c:v>1640</c:v>
                </c:pt>
                <c:pt idx="1">
                  <c:v>576</c:v>
                </c:pt>
                <c:pt idx="2">
                  <c:v>374</c:v>
                </c:pt>
                <c:pt idx="3">
                  <c:v>88</c:v>
                </c:pt>
                <c:pt idx="4">
                  <c:v>39</c:v>
                </c:pt>
                <c:pt idx="5">
                  <c:v>41</c:v>
                </c:pt>
              </c:numCache>
            </c:numRef>
          </c:val>
        </c:ser>
        <c:firstSliceAng val="12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25"/>
          <c:y val="0.1035"/>
          <c:w val="0.49075"/>
          <c:h val="0.78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explosion val="3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Cuadros'!$G$18:$G$21</c:f>
              <c:strCache>
                <c:ptCount val="4"/>
                <c:pt idx="0">
                  <c:v>US DÓLARES</c:v>
                </c:pt>
                <c:pt idx="1">
                  <c:v>NUEVOS 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'Resumen Cuadros'!$H$18:$H$21</c:f>
              <c:numCache>
                <c:ptCount val="4"/>
                <c:pt idx="0">
                  <c:v>985</c:v>
                </c:pt>
                <c:pt idx="1">
                  <c:v>792</c:v>
                </c:pt>
                <c:pt idx="2">
                  <c:v>912</c:v>
                </c:pt>
                <c:pt idx="3">
                  <c:v>69</c:v>
                </c:pt>
              </c:numCache>
            </c:numRef>
          </c:val>
        </c:ser>
        <c:firstSliceAng val="8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DEUDA DE LAS EMPRESAS PÚBLICAS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MILLONES DE US DÓLARES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975"/>
          <c:w val="0.961"/>
          <c:h val="0.75425"/>
        </c:manualLayout>
      </c:layout>
      <c:lineChart>
        <c:grouping val="standard"/>
        <c:varyColors val="0"/>
        <c:ser>
          <c:idx val="2"/>
          <c:order val="0"/>
          <c:tx>
            <c:strRef>
              <c:f>Evolucion!$B$12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Evolucion!$C$10:$F$10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Evolucion!$C$12:$F$12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Evolucion!$B$13</c:f>
              <c:strCache>
                <c:ptCount val="1"/>
                <c:pt idx="0">
                  <c:v>Deuda Interna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Evolucion!$C$10:$F$10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Evolucion!$C$13:$F$13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1566578"/>
        <c:axId val="17228291"/>
      </c:lineChart>
      <c:catAx>
        <c:axId val="6156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28291"/>
        <c:crosses val="autoZero"/>
        <c:auto val="1"/>
        <c:lblOffset val="100"/>
        <c:tickLblSkip val="1"/>
        <c:noMultiLvlLbl val="0"/>
      </c:catAx>
      <c:valAx>
        <c:axId val="172282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66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75"/>
          <c:y val="0.9365"/>
          <c:w val="0.52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3375"/>
          <c:y val="0.15"/>
          <c:w val="0.5475"/>
          <c:h val="0.7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Moneda Local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Moneda Extranjera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(Moneda!$C$12,Moneda!$C$16)</c:f>
              <c:strCache/>
            </c:strRef>
          </c:cat>
          <c:val>
            <c:numRef>
              <c:f>(Moneda!$D$12,Moneda!$D$16)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3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5"/>
          <c:y val="0.099"/>
          <c:w val="0.4875"/>
          <c:h val="0.79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Empresas y/o OPD'S DE LOS GR, GL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(GrupoDeudor!$C$12,GrupoDeudor!$C$16)</c:f>
              <c:strCache/>
            </c:strRef>
          </c:cat>
          <c:val>
            <c:numRef>
              <c:f>(GrupoDeudor!$D$12,GrupoDeudor!$D$16)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10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Indice!A1" /><Relationship Id="rId10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28575</xdr:rowOff>
    </xdr:from>
    <xdr:to>
      <xdr:col>3</xdr:col>
      <xdr:colOff>5124450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8575"/>
          <a:ext cx="6000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762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0</xdr:row>
      <xdr:rowOff>104775</xdr:rowOff>
    </xdr:from>
    <xdr:to>
      <xdr:col>6</xdr:col>
      <xdr:colOff>609600</xdr:colOff>
      <xdr:row>3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04775"/>
          <a:ext cx="4000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8</xdr:row>
      <xdr:rowOff>57150</xdr:rowOff>
    </xdr:from>
    <xdr:to>
      <xdr:col>14</xdr:col>
      <xdr:colOff>171450</xdr:colOff>
      <xdr:row>19</xdr:row>
      <xdr:rowOff>123825</xdr:rowOff>
    </xdr:to>
    <xdr:graphicFrame>
      <xdr:nvGraphicFramePr>
        <xdr:cNvPr id="1" name="1 Gráfico"/>
        <xdr:cNvGraphicFramePr/>
      </xdr:nvGraphicFramePr>
      <xdr:xfrm>
        <a:off x="6648450" y="1590675"/>
        <a:ext cx="44481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238125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506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</xdr:row>
      <xdr:rowOff>0</xdr:rowOff>
    </xdr:from>
    <xdr:to>
      <xdr:col>8</xdr:col>
      <xdr:colOff>752475</xdr:colOff>
      <xdr:row>3</xdr:row>
      <xdr:rowOff>114300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61925"/>
          <a:ext cx="4000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371475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7439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152400</xdr:rowOff>
    </xdr:from>
    <xdr:to>
      <xdr:col>7</xdr:col>
      <xdr:colOff>695325</xdr:colOff>
      <xdr:row>3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06275" y="152400"/>
          <a:ext cx="4762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276225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06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161925</xdr:rowOff>
    </xdr:from>
    <xdr:to>
      <xdr:col>6</xdr:col>
      <xdr:colOff>752475</xdr:colOff>
      <xdr:row>3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61925"/>
          <a:ext cx="4000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923925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886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7</xdr:row>
      <xdr:rowOff>95250</xdr:rowOff>
    </xdr:from>
    <xdr:to>
      <xdr:col>12</xdr:col>
      <xdr:colOff>95250</xdr:colOff>
      <xdr:row>19</xdr:row>
      <xdr:rowOff>19050</xdr:rowOff>
    </xdr:to>
    <xdr:graphicFrame>
      <xdr:nvGraphicFramePr>
        <xdr:cNvPr id="2" name="3 Gráfico"/>
        <xdr:cNvGraphicFramePr/>
      </xdr:nvGraphicFramePr>
      <xdr:xfrm>
        <a:off x="6724650" y="1466850"/>
        <a:ext cx="44577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171450</xdr:colOff>
      <xdr:row>0</xdr:row>
      <xdr:rowOff>85725</xdr:rowOff>
    </xdr:from>
    <xdr:to>
      <xdr:col>6</xdr:col>
      <xdr:colOff>628650</xdr:colOff>
      <xdr:row>2</xdr:row>
      <xdr:rowOff>133350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85725"/>
          <a:ext cx="4572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</xdr:rowOff>
    </xdr:from>
    <xdr:to>
      <xdr:col>6</xdr:col>
      <xdr:colOff>1009650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525"/>
          <a:ext cx="6257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66675</xdr:rowOff>
    </xdr:from>
    <xdr:to>
      <xdr:col>7</xdr:col>
      <xdr:colOff>514350</xdr:colOff>
      <xdr:row>3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66675"/>
          <a:ext cx="4572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381000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458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66675</xdr:rowOff>
    </xdr:from>
    <xdr:to>
      <xdr:col>11</xdr:col>
      <xdr:colOff>542925</xdr:colOff>
      <xdr:row>3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66675"/>
          <a:ext cx="4381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5</xdr:col>
      <xdr:colOff>1228725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5800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28575</xdr:rowOff>
    </xdr:from>
    <xdr:to>
      <xdr:col>4</xdr:col>
      <xdr:colOff>0</xdr:colOff>
      <xdr:row>24</xdr:row>
      <xdr:rowOff>114300</xdr:rowOff>
    </xdr:to>
    <xdr:graphicFrame>
      <xdr:nvGraphicFramePr>
        <xdr:cNvPr id="2" name="2 Gráfico"/>
        <xdr:cNvGraphicFramePr/>
      </xdr:nvGraphicFramePr>
      <xdr:xfrm>
        <a:off x="190500" y="204787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46</xdr:row>
      <xdr:rowOff>38100</xdr:rowOff>
    </xdr:from>
    <xdr:to>
      <xdr:col>4</xdr:col>
      <xdr:colOff>0</xdr:colOff>
      <xdr:row>61</xdr:row>
      <xdr:rowOff>152400</xdr:rowOff>
    </xdr:to>
    <xdr:graphicFrame>
      <xdr:nvGraphicFramePr>
        <xdr:cNvPr id="3" name="1 Gráfico"/>
        <xdr:cNvGraphicFramePr/>
      </xdr:nvGraphicFramePr>
      <xdr:xfrm>
        <a:off x="161925" y="8143875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46</xdr:row>
      <xdr:rowOff>9525</xdr:rowOff>
    </xdr:from>
    <xdr:to>
      <xdr:col>7</xdr:col>
      <xdr:colOff>1362075</xdr:colOff>
      <xdr:row>61</xdr:row>
      <xdr:rowOff>152400</xdr:rowOff>
    </xdr:to>
    <xdr:graphicFrame>
      <xdr:nvGraphicFramePr>
        <xdr:cNvPr id="4" name="1 Gráfico"/>
        <xdr:cNvGraphicFramePr/>
      </xdr:nvGraphicFramePr>
      <xdr:xfrm>
        <a:off x="4772025" y="8115300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9</xdr:row>
      <xdr:rowOff>28575</xdr:rowOff>
    </xdr:from>
    <xdr:to>
      <xdr:col>7</xdr:col>
      <xdr:colOff>1371600</xdr:colOff>
      <xdr:row>24</xdr:row>
      <xdr:rowOff>133350</xdr:rowOff>
    </xdr:to>
    <xdr:graphicFrame>
      <xdr:nvGraphicFramePr>
        <xdr:cNvPr id="5" name="2 Gráfico"/>
        <xdr:cNvGraphicFramePr/>
      </xdr:nvGraphicFramePr>
      <xdr:xfrm>
        <a:off x="4810125" y="204787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27</xdr:row>
      <xdr:rowOff>38100</xdr:rowOff>
    </xdr:from>
    <xdr:to>
      <xdr:col>4</xdr:col>
      <xdr:colOff>0</xdr:colOff>
      <xdr:row>42</xdr:row>
      <xdr:rowOff>152400</xdr:rowOff>
    </xdr:to>
    <xdr:graphicFrame>
      <xdr:nvGraphicFramePr>
        <xdr:cNvPr id="6" name="1 Gráfico"/>
        <xdr:cNvGraphicFramePr/>
      </xdr:nvGraphicFramePr>
      <xdr:xfrm>
        <a:off x="161925" y="5019675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466725</xdr:colOff>
      <xdr:row>27</xdr:row>
      <xdr:rowOff>9525</xdr:rowOff>
    </xdr:from>
    <xdr:to>
      <xdr:col>7</xdr:col>
      <xdr:colOff>1362075</xdr:colOff>
      <xdr:row>42</xdr:row>
      <xdr:rowOff>152400</xdr:rowOff>
    </xdr:to>
    <xdr:graphicFrame>
      <xdr:nvGraphicFramePr>
        <xdr:cNvPr id="7" name="1 Gráfico"/>
        <xdr:cNvGraphicFramePr/>
      </xdr:nvGraphicFramePr>
      <xdr:xfrm>
        <a:off x="4772025" y="499110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171450</xdr:colOff>
      <xdr:row>0</xdr:row>
      <xdr:rowOff>38100</xdr:rowOff>
    </xdr:from>
    <xdr:to>
      <xdr:col>8</xdr:col>
      <xdr:colOff>571500</xdr:colOff>
      <xdr:row>3</xdr:row>
      <xdr:rowOff>9525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86850" y="38100"/>
          <a:ext cx="4000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38100</xdr:rowOff>
    </xdr:from>
    <xdr:to>
      <xdr:col>4</xdr:col>
      <xdr:colOff>390525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500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</xdr:row>
      <xdr:rowOff>9525</xdr:rowOff>
    </xdr:from>
    <xdr:to>
      <xdr:col>4</xdr:col>
      <xdr:colOff>762000</xdr:colOff>
      <xdr:row>44</xdr:row>
      <xdr:rowOff>152400</xdr:rowOff>
    </xdr:to>
    <xdr:graphicFrame>
      <xdr:nvGraphicFramePr>
        <xdr:cNvPr id="2" name="3 Gráfico"/>
        <xdr:cNvGraphicFramePr/>
      </xdr:nvGraphicFramePr>
      <xdr:xfrm>
        <a:off x="828675" y="4705350"/>
        <a:ext cx="51339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161925</xdr:colOff>
      <xdr:row>0</xdr:row>
      <xdr:rowOff>123825</xdr:rowOff>
    </xdr:from>
    <xdr:to>
      <xdr:col>6</xdr:col>
      <xdr:colOff>638175</xdr:colOff>
      <xdr:row>2</xdr:row>
      <xdr:rowOff>123825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23825"/>
          <a:ext cx="4762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485775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057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104775</xdr:rowOff>
    </xdr:from>
    <xdr:to>
      <xdr:col>6</xdr:col>
      <xdr:colOff>428625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04775"/>
          <a:ext cx="4000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85725</xdr:rowOff>
    </xdr:from>
    <xdr:to>
      <xdr:col>6</xdr:col>
      <xdr:colOff>647700</xdr:colOff>
      <xdr:row>3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85725"/>
          <a:ext cx="4000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1133475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7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8</xdr:row>
      <xdr:rowOff>38100</xdr:rowOff>
    </xdr:from>
    <xdr:to>
      <xdr:col>11</xdr:col>
      <xdr:colOff>609600</xdr:colOff>
      <xdr:row>20</xdr:row>
      <xdr:rowOff>9525</xdr:rowOff>
    </xdr:to>
    <xdr:graphicFrame>
      <xdr:nvGraphicFramePr>
        <xdr:cNvPr id="2" name="5 Gráfico"/>
        <xdr:cNvGraphicFramePr/>
      </xdr:nvGraphicFramePr>
      <xdr:xfrm>
        <a:off x="6257925" y="1590675"/>
        <a:ext cx="4238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190500</xdr:colOff>
      <xdr:row>0</xdr:row>
      <xdr:rowOff>57150</xdr:rowOff>
    </xdr:from>
    <xdr:to>
      <xdr:col>6</xdr:col>
      <xdr:colOff>676275</xdr:colOff>
      <xdr:row>3</xdr:row>
      <xdr:rowOff>57150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57150"/>
          <a:ext cx="4857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1181100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105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104775</xdr:rowOff>
    </xdr:from>
    <xdr:to>
      <xdr:col>6</xdr:col>
      <xdr:colOff>609600</xdr:colOff>
      <xdr:row>3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04775"/>
          <a:ext cx="4476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pisconte\Mis%20documentos\FLUJOS-ESTADISTICOS\2000\3%20FLUJO%20AL%2030.09.2000\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19&amp;Itemid=101433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showGridLines="0"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11.421875" style="40" customWidth="1"/>
    <col min="2" max="2" width="12.57421875" style="40" customWidth="1"/>
    <col min="3" max="3" width="1.28515625" style="40" customWidth="1"/>
    <col min="4" max="4" width="78.57421875" style="40" customWidth="1"/>
    <col min="5" max="16384" width="11.421875" style="40" customWidth="1"/>
  </cols>
  <sheetData>
    <row r="1" s="38" customFormat="1" ht="12.75"/>
    <row r="2" s="38" customFormat="1" ht="12.75">
      <c r="D2" s="39"/>
    </row>
    <row r="3" s="38" customFormat="1" ht="12.75">
      <c r="D3" s="39"/>
    </row>
    <row r="4" s="38" customFormat="1" ht="12.75">
      <c r="D4" s="39"/>
    </row>
    <row r="5" s="38" customFormat="1" ht="12.75"/>
    <row r="6" spans="2:4" s="38" customFormat="1" ht="24.75" customHeight="1">
      <c r="B6" s="254" t="str">
        <f>+Portada!$B$6</f>
        <v>DEUDA DE LAS EMPRESAS PÚBLICAS</v>
      </c>
      <c r="C6" s="254"/>
      <c r="D6" s="254"/>
    </row>
    <row r="7" spans="2:4" s="38" customFormat="1" ht="24.75" customHeight="1">
      <c r="B7" s="255" t="s">
        <v>219</v>
      </c>
      <c r="C7" s="255"/>
      <c r="D7" s="255"/>
    </row>
    <row r="8" ht="12.75">
      <c r="D8" s="228"/>
    </row>
    <row r="9" spans="2:4" s="47" customFormat="1" ht="24.75" customHeight="1">
      <c r="B9" s="46"/>
      <c r="C9" s="46"/>
      <c r="D9" s="93" t="s">
        <v>71</v>
      </c>
    </row>
    <row r="10" spans="2:4" s="47" customFormat="1" ht="24.75" customHeight="1">
      <c r="B10" s="79"/>
      <c r="C10" s="46"/>
      <c r="D10" s="93" t="s">
        <v>72</v>
      </c>
    </row>
    <row r="11" spans="2:4" s="47" customFormat="1" ht="24.75" customHeight="1">
      <c r="B11" s="79" t="s">
        <v>24</v>
      </c>
      <c r="C11" s="46" t="s">
        <v>20</v>
      </c>
      <c r="D11" s="230" t="s">
        <v>36</v>
      </c>
    </row>
    <row r="12" spans="2:4" s="47" customFormat="1" ht="24.75" customHeight="1">
      <c r="B12" s="79" t="s">
        <v>25</v>
      </c>
      <c r="C12" s="46" t="s">
        <v>20</v>
      </c>
      <c r="D12" s="230" t="s">
        <v>214</v>
      </c>
    </row>
    <row r="13" spans="2:4" s="47" customFormat="1" ht="24.75" customHeight="1">
      <c r="B13" s="220" t="s">
        <v>26</v>
      </c>
      <c r="C13" s="46" t="s">
        <v>20</v>
      </c>
      <c r="D13" s="230" t="s">
        <v>37</v>
      </c>
    </row>
    <row r="14" spans="2:4" s="47" customFormat="1" ht="24.75" customHeight="1">
      <c r="B14" s="79" t="s">
        <v>27</v>
      </c>
      <c r="C14" s="46" t="s">
        <v>20</v>
      </c>
      <c r="D14" s="93" t="s">
        <v>100</v>
      </c>
    </row>
    <row r="15" spans="2:4" s="47" customFormat="1" ht="24.75" customHeight="1">
      <c r="B15" s="79" t="s">
        <v>28</v>
      </c>
      <c r="C15" s="46" t="s">
        <v>20</v>
      </c>
      <c r="D15" s="93" t="s">
        <v>73</v>
      </c>
    </row>
    <row r="16" spans="2:4" s="47" customFormat="1" ht="24.75" customHeight="1">
      <c r="B16" s="79" t="s">
        <v>194</v>
      </c>
      <c r="C16" s="46" t="s">
        <v>20</v>
      </c>
      <c r="D16" s="93" t="s">
        <v>83</v>
      </c>
    </row>
    <row r="17" spans="2:4" s="47" customFormat="1" ht="24.75" customHeight="1">
      <c r="B17" s="79" t="s">
        <v>29</v>
      </c>
      <c r="C17" s="46" t="s">
        <v>20</v>
      </c>
      <c r="D17" s="93" t="s">
        <v>2</v>
      </c>
    </row>
    <row r="18" spans="2:4" s="47" customFormat="1" ht="24.75" customHeight="1">
      <c r="B18" s="79" t="s">
        <v>30</v>
      </c>
      <c r="C18" s="46" t="s">
        <v>20</v>
      </c>
      <c r="D18" s="93" t="s">
        <v>199</v>
      </c>
    </row>
    <row r="19" spans="2:4" s="47" customFormat="1" ht="24.75" customHeight="1">
      <c r="B19" s="79" t="s">
        <v>195</v>
      </c>
      <c r="C19" s="46" t="s">
        <v>20</v>
      </c>
      <c r="D19" s="93" t="s">
        <v>215</v>
      </c>
    </row>
    <row r="20" spans="2:4" s="47" customFormat="1" ht="24.75" customHeight="1">
      <c r="B20" s="220" t="s">
        <v>196</v>
      </c>
      <c r="C20" s="46" t="s">
        <v>20</v>
      </c>
      <c r="D20" s="93" t="s">
        <v>54</v>
      </c>
    </row>
    <row r="21" ht="15">
      <c r="D21" s="229"/>
    </row>
    <row r="22" ht="12.75">
      <c r="D22" s="228"/>
    </row>
    <row r="23" ht="12.75">
      <c r="D23" s="228"/>
    </row>
  </sheetData>
  <sheetProtection/>
  <mergeCells count="2">
    <mergeCell ref="B6:D6"/>
    <mergeCell ref="B7:D7"/>
  </mergeCells>
  <hyperlinks>
    <hyperlink ref="D9" location="'Resumen Cuadros'!A1" display="RESUMEN DE LA DEUDA"/>
    <hyperlink ref="D10" location="'Resumen Gráficos'!A1" display="RESUMEN EN GRÁFICOS"/>
    <hyperlink ref="D13" location="'Tipo de Deuda'!A1" display="POR TIPO DE DEUDA"/>
    <hyperlink ref="D14" location="Moneda!A1" display="POR TIPO DE MONEDA"/>
    <hyperlink ref="D15" location="Plazo!A1" display="POR PLAZO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19" location="'FF y Acreedor'!A1" display="POR FUENTE DE FINANCIAMIENTO Y ACREEDOR"/>
    <hyperlink ref="D20" location="'Tipo Concertación'!A1" display="POR TIPO DE CONCERTACIÓN"/>
    <hyperlink ref="D11" location="Evolucion!A1" display="EVOLUCIÓN DE LA DEUDA DE LAS EMPRESAS PÚBLICAS, 2009-2012"/>
    <hyperlink ref="D12" location="'GF  Fuente de Financ.'!A1" display="POR TIPO DE EMPRESA Y FUENTE DE FINANCIAMIENTO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showGridLines="0" zoomScale="80" zoomScaleNormal="80" zoomScalePageLayoutView="0" workbookViewId="0" topLeftCell="A1">
      <selection activeCell="H11" sqref="H11"/>
    </sheetView>
  </sheetViews>
  <sheetFormatPr defaultColWidth="11.421875" defaultRowHeight="12.75"/>
  <cols>
    <col min="1" max="1" width="5.8515625" style="2" customWidth="1"/>
    <col min="2" max="2" width="0.85546875" style="2" customWidth="1"/>
    <col min="3" max="3" width="60.7109375" style="2" customWidth="1"/>
    <col min="4" max="5" width="24.7109375" style="2" customWidth="1"/>
    <col min="6" max="6" width="0.5625" style="2" customWidth="1"/>
    <col min="7" max="8" width="11.421875" style="2" customWidth="1"/>
    <col min="9" max="9" width="20.28125" style="2" bestFit="1" customWidth="1"/>
    <col min="10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6" s="35" customFormat="1" ht="18">
      <c r="B5" s="187" t="s">
        <v>109</v>
      </c>
      <c r="C5" s="187"/>
      <c r="D5" s="187"/>
      <c r="E5" s="187"/>
      <c r="F5" s="34"/>
    </row>
    <row r="6" spans="2:6" s="35" customFormat="1" ht="20.25" customHeight="1">
      <c r="B6" s="281" t="s">
        <v>33</v>
      </c>
      <c r="C6" s="281"/>
      <c r="D6" s="281"/>
      <c r="E6" s="281"/>
      <c r="F6" s="281"/>
    </row>
    <row r="7" spans="2:6" s="221" customFormat="1" ht="20.25" customHeight="1">
      <c r="B7" s="271" t="s">
        <v>83</v>
      </c>
      <c r="C7" s="271"/>
      <c r="D7" s="271"/>
      <c r="E7" s="271"/>
      <c r="F7" s="271"/>
    </row>
    <row r="8" spans="2:6" ht="12" customHeight="1">
      <c r="B8" s="271"/>
      <c r="C8" s="271"/>
      <c r="D8" s="271"/>
      <c r="E8" s="271"/>
      <c r="F8" s="42"/>
    </row>
    <row r="9" spans="3:5" ht="19.5" customHeight="1">
      <c r="C9" s="290" t="s">
        <v>131</v>
      </c>
      <c r="D9" s="303" t="s">
        <v>218</v>
      </c>
      <c r="E9" s="298"/>
    </row>
    <row r="10" spans="3:5" s="26" customFormat="1" ht="39.75" customHeight="1">
      <c r="C10" s="304"/>
      <c r="D10" s="137" t="s">
        <v>110</v>
      </c>
      <c r="E10" s="98" t="s">
        <v>111</v>
      </c>
    </row>
    <row r="11" spans="3:5" s="26" customFormat="1" ht="10.5" customHeight="1">
      <c r="C11" s="156"/>
      <c r="D11" s="157"/>
      <c r="E11" s="157"/>
    </row>
    <row r="12" spans="3:5" s="27" customFormat="1" ht="19.5" customHeight="1">
      <c r="C12" s="143" t="s">
        <v>48</v>
      </c>
      <c r="D12" s="160">
        <f>SUM(D14:D24)</f>
        <v>1551033421.1699994</v>
      </c>
      <c r="E12" s="160">
        <f>SUM(E14:E24)</f>
        <v>4048197229.23</v>
      </c>
    </row>
    <row r="13" spans="3:5" s="27" customFormat="1" ht="6" customHeight="1">
      <c r="C13" s="143"/>
      <c r="D13" s="160"/>
      <c r="E13" s="160"/>
    </row>
    <row r="14" spans="3:9" s="27" customFormat="1" ht="19.5" customHeight="1">
      <c r="C14" s="142" t="s">
        <v>92</v>
      </c>
      <c r="D14" s="161">
        <v>976787183.49</v>
      </c>
      <c r="E14" s="161">
        <v>2549414548.87</v>
      </c>
      <c r="I14" s="45"/>
    </row>
    <row r="15" spans="3:9" s="27" customFormat="1" ht="19.5" customHeight="1">
      <c r="C15" s="142" t="s">
        <v>112</v>
      </c>
      <c r="D15" s="161">
        <v>429180772.93999994</v>
      </c>
      <c r="E15" s="161">
        <v>1120161817.3900003</v>
      </c>
      <c r="I15" s="45"/>
    </row>
    <row r="16" spans="3:9" s="27" customFormat="1" ht="19.5" customHeight="1">
      <c r="C16" s="142" t="s">
        <v>113</v>
      </c>
      <c r="D16" s="161">
        <v>88418918.84</v>
      </c>
      <c r="E16" s="161">
        <v>230773378.15999997</v>
      </c>
      <c r="I16" s="45"/>
    </row>
    <row r="17" spans="3:9" s="27" customFormat="1" ht="19.5" customHeight="1">
      <c r="C17" s="142" t="s">
        <v>114</v>
      </c>
      <c r="D17" s="161">
        <v>30725528.87</v>
      </c>
      <c r="E17" s="161">
        <v>80193630.35000001</v>
      </c>
      <c r="I17" s="45"/>
    </row>
    <row r="18" spans="3:9" s="27" customFormat="1" ht="19.5" customHeight="1">
      <c r="C18" s="142" t="s">
        <v>115</v>
      </c>
      <c r="D18" s="161">
        <v>13926423.079999998</v>
      </c>
      <c r="E18" s="161">
        <v>36347964.250000015</v>
      </c>
      <c r="I18" s="45"/>
    </row>
    <row r="19" spans="3:9" s="27" customFormat="1" ht="19.5" customHeight="1">
      <c r="C19" s="142" t="s">
        <v>116</v>
      </c>
      <c r="D19" s="161">
        <v>5459770.1</v>
      </c>
      <c r="E19" s="161">
        <v>14249999.96</v>
      </c>
      <c r="I19" s="45"/>
    </row>
    <row r="20" spans="3:9" s="27" customFormat="1" ht="19.5" customHeight="1">
      <c r="C20" s="142" t="s">
        <v>117</v>
      </c>
      <c r="D20" s="161">
        <v>3113105.04</v>
      </c>
      <c r="E20" s="161">
        <v>8125204.15</v>
      </c>
      <c r="I20" s="45"/>
    </row>
    <row r="21" spans="3:9" s="27" customFormat="1" ht="19.5" customHeight="1">
      <c r="C21" s="142" t="s">
        <v>118</v>
      </c>
      <c r="D21" s="161">
        <v>1568619.6</v>
      </c>
      <c r="E21" s="161">
        <v>4094097.1599999997</v>
      </c>
      <c r="I21" s="45"/>
    </row>
    <row r="22" spans="3:9" s="27" customFormat="1" ht="19.5" customHeight="1">
      <c r="C22" s="142" t="s">
        <v>119</v>
      </c>
      <c r="D22" s="161">
        <v>1502594.9500000002</v>
      </c>
      <c r="E22" s="161">
        <v>3921772.8200000003</v>
      </c>
      <c r="I22" s="45"/>
    </row>
    <row r="23" spans="3:9" s="27" customFormat="1" ht="19.5" customHeight="1">
      <c r="C23" s="142" t="s">
        <v>183</v>
      </c>
      <c r="D23" s="161">
        <v>341936.57</v>
      </c>
      <c r="E23" s="161">
        <v>892454.45</v>
      </c>
      <c r="I23" s="45"/>
    </row>
    <row r="24" spans="3:9" s="27" customFormat="1" ht="19.5" customHeight="1">
      <c r="C24" s="142" t="s">
        <v>120</v>
      </c>
      <c r="D24" s="161">
        <v>8567.69</v>
      </c>
      <c r="E24" s="161">
        <v>22361.67</v>
      </c>
      <c r="I24" s="45"/>
    </row>
    <row r="25" spans="3:5" s="27" customFormat="1" ht="19.5" customHeight="1">
      <c r="C25" s="159"/>
      <c r="D25" s="161"/>
      <c r="E25" s="161"/>
    </row>
    <row r="26" spans="3:5" s="27" customFormat="1" ht="19.5" customHeight="1">
      <c r="C26" s="143" t="s">
        <v>47</v>
      </c>
      <c r="D26" s="160">
        <f>SUM(D28:D39)</f>
        <v>1206718890.17</v>
      </c>
      <c r="E26" s="160">
        <f>SUM(E28:E39)</f>
        <v>3149536303.33</v>
      </c>
    </row>
    <row r="27" spans="3:5" s="27" customFormat="1" ht="8.25" customHeight="1">
      <c r="C27" s="143"/>
      <c r="D27" s="160"/>
      <c r="E27" s="160"/>
    </row>
    <row r="28" spans="3:9" s="27" customFormat="1" ht="19.5" customHeight="1">
      <c r="C28" s="142" t="s">
        <v>121</v>
      </c>
      <c r="D28" s="161">
        <v>400000000</v>
      </c>
      <c r="E28" s="161">
        <v>1044000000</v>
      </c>
      <c r="I28" s="45"/>
    </row>
    <row r="29" spans="3:9" s="27" customFormat="1" ht="19.5" customHeight="1">
      <c r="C29" s="142" t="s">
        <v>92</v>
      </c>
      <c r="D29" s="161">
        <v>234016781.59</v>
      </c>
      <c r="E29" s="161">
        <v>610783799.95</v>
      </c>
      <c r="I29" s="45"/>
    </row>
    <row r="30" spans="3:9" s="27" customFormat="1" ht="19.5" customHeight="1">
      <c r="C30" s="142" t="s">
        <v>122</v>
      </c>
      <c r="D30" s="161">
        <v>180000000</v>
      </c>
      <c r="E30" s="161">
        <v>469800000</v>
      </c>
      <c r="I30" s="45"/>
    </row>
    <row r="31" spans="3:9" s="27" customFormat="1" ht="19.5" customHeight="1">
      <c r="C31" s="142" t="s">
        <v>123</v>
      </c>
      <c r="D31" s="161">
        <v>175891855.93</v>
      </c>
      <c r="E31" s="161">
        <v>459077743.97</v>
      </c>
      <c r="I31" s="45"/>
    </row>
    <row r="32" spans="3:9" s="27" customFormat="1" ht="19.5" customHeight="1">
      <c r="C32" s="142" t="s">
        <v>124</v>
      </c>
      <c r="D32" s="161">
        <v>113793103.45</v>
      </c>
      <c r="E32" s="161">
        <v>297000000</v>
      </c>
      <c r="I32" s="45"/>
    </row>
    <row r="33" spans="3:9" s="27" customFormat="1" ht="19.5" customHeight="1">
      <c r="C33" s="142" t="s">
        <v>117</v>
      </c>
      <c r="D33" s="161">
        <v>36398467.43</v>
      </c>
      <c r="E33" s="161">
        <v>94999999.99</v>
      </c>
      <c r="I33" s="45"/>
    </row>
    <row r="34" spans="3:9" s="27" customFormat="1" ht="19.5" customHeight="1">
      <c r="C34" s="142" t="s">
        <v>126</v>
      </c>
      <c r="D34" s="161">
        <v>30000000</v>
      </c>
      <c r="E34" s="161">
        <v>78300000</v>
      </c>
      <c r="I34" s="45"/>
    </row>
    <row r="35" spans="3:9" s="27" customFormat="1" ht="19.5" customHeight="1">
      <c r="C35" s="142" t="s">
        <v>127</v>
      </c>
      <c r="D35" s="161">
        <v>10000000</v>
      </c>
      <c r="E35" s="161">
        <v>26100000</v>
      </c>
      <c r="I35" s="45"/>
    </row>
    <row r="36" spans="3:9" s="27" customFormat="1" ht="19.5" customHeight="1">
      <c r="C36" s="142" t="s">
        <v>128</v>
      </c>
      <c r="D36" s="161">
        <v>10000000</v>
      </c>
      <c r="E36" s="161">
        <v>26100000</v>
      </c>
      <c r="I36" s="45"/>
    </row>
    <row r="37" spans="3:9" s="27" customFormat="1" ht="19.5" customHeight="1">
      <c r="C37" s="142" t="s">
        <v>119</v>
      </c>
      <c r="D37" s="161">
        <v>8388789.8</v>
      </c>
      <c r="E37" s="161">
        <v>21894741.38</v>
      </c>
      <c r="I37" s="45"/>
    </row>
    <row r="38" spans="3:9" s="27" customFormat="1" ht="19.5" customHeight="1">
      <c r="C38" s="142" t="s">
        <v>125</v>
      </c>
      <c r="D38" s="161">
        <v>7584600</v>
      </c>
      <c r="E38" s="161">
        <v>19795806</v>
      </c>
      <c r="I38" s="45"/>
    </row>
    <row r="39" spans="3:9" s="27" customFormat="1" ht="19.5" customHeight="1">
      <c r="C39" s="142" t="s">
        <v>211</v>
      </c>
      <c r="D39" s="161">
        <v>645291.97</v>
      </c>
      <c r="E39" s="161">
        <v>1684212.04</v>
      </c>
      <c r="I39" s="45"/>
    </row>
    <row r="40" spans="3:9" s="27" customFormat="1" ht="9" customHeight="1">
      <c r="C40" s="142"/>
      <c r="D40" s="161"/>
      <c r="E40" s="161"/>
      <c r="I40" s="45"/>
    </row>
    <row r="41" spans="3:9" s="27" customFormat="1" ht="15" customHeight="1">
      <c r="C41" s="284" t="s">
        <v>1</v>
      </c>
      <c r="D41" s="300">
        <f>+D26+D12</f>
        <v>2757752311.339999</v>
      </c>
      <c r="E41" s="300">
        <f>+E26+E12</f>
        <v>7197733532.559999</v>
      </c>
      <c r="I41" s="45"/>
    </row>
    <row r="42" spans="3:9" s="26" customFormat="1" ht="15" customHeight="1">
      <c r="C42" s="285"/>
      <c r="D42" s="301"/>
      <c r="E42" s="301"/>
      <c r="I42" s="45"/>
    </row>
    <row r="43" spans="3:5" s="5" customFormat="1" ht="7.5" customHeight="1">
      <c r="C43" s="4"/>
      <c r="D43" s="33"/>
      <c r="E43" s="33"/>
    </row>
    <row r="44" spans="3:5" s="24" customFormat="1" ht="34.5" customHeight="1">
      <c r="C44" s="302" t="s">
        <v>207</v>
      </c>
      <c r="D44" s="302"/>
      <c r="E44" s="302"/>
    </row>
    <row r="45" spans="3:5" s="24" customFormat="1" ht="15.75" customHeight="1">
      <c r="C45" s="264" t="s">
        <v>68</v>
      </c>
      <c r="D45" s="264"/>
      <c r="E45" s="86"/>
    </row>
    <row r="46" spans="3:5" s="24" customFormat="1" ht="15.75" customHeight="1">
      <c r="C46" s="241" t="s">
        <v>69</v>
      </c>
      <c r="D46" s="242"/>
      <c r="E46" s="242"/>
    </row>
    <row r="47" spans="2:6" s="18" customFormat="1" ht="15.75" customHeight="1">
      <c r="B47" s="56" t="s">
        <v>130</v>
      </c>
      <c r="C47" s="56"/>
      <c r="D47" s="56"/>
      <c r="E47" s="56"/>
      <c r="F47" s="63"/>
    </row>
    <row r="48" spans="2:6" s="18" customFormat="1" ht="15.75" customHeight="1">
      <c r="B48" s="56"/>
      <c r="C48" s="56"/>
      <c r="D48" s="56"/>
      <c r="E48" s="56"/>
      <c r="F48" s="63"/>
    </row>
  </sheetData>
  <sheetProtection/>
  <mergeCells count="12">
    <mergeCell ref="B8:E8"/>
    <mergeCell ref="B5:E5"/>
    <mergeCell ref="B6:F6"/>
    <mergeCell ref="C44:E44"/>
    <mergeCell ref="B7:F7"/>
    <mergeCell ref="D9:E9"/>
    <mergeCell ref="C9:C10"/>
    <mergeCell ref="C41:C42"/>
    <mergeCell ref="D41:D42"/>
    <mergeCell ref="E41:E42"/>
    <mergeCell ref="C46:E46"/>
    <mergeCell ref="C45:D45"/>
  </mergeCells>
  <printOptions horizontalCentered="1"/>
  <pageMargins left="0.35433070866141736" right="0.31496062992125984" top="0.5511811023622047" bottom="0.31496062992125984" header="0.5905511811023623" footer="0.31496062992125984"/>
  <pageSetup fitToHeight="1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28"/>
  <sheetViews>
    <sheetView showGridLines="0" zoomScale="80" zoomScaleNormal="80" zoomScalePageLayoutView="0" workbookViewId="0" topLeftCell="A3">
      <selection activeCell="B6" sqref="B6:F6"/>
    </sheetView>
  </sheetViews>
  <sheetFormatPr defaultColWidth="11.421875" defaultRowHeight="12.75"/>
  <cols>
    <col min="1" max="1" width="3.140625" style="2" customWidth="1"/>
    <col min="2" max="2" width="0.71875" style="2" customWidth="1"/>
    <col min="3" max="3" width="52.00390625" style="2" customWidth="1"/>
    <col min="4" max="5" width="19.7109375" style="2" customWidth="1"/>
    <col min="6" max="6" width="4.7109375" style="2" hidden="1" customWidth="1"/>
    <col min="7" max="8" width="15.7109375" style="2" hidden="1" customWidth="1"/>
    <col min="9" max="9" width="11.421875" style="2" customWidth="1"/>
    <col min="10" max="10" width="11.421875" style="90" customWidth="1"/>
    <col min="11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5.75" customHeight="1">
      <c r="B4" s="1"/>
      <c r="C4" s="1"/>
    </row>
    <row r="5" spans="2:10" s="35" customFormat="1" ht="18">
      <c r="B5" s="187" t="s">
        <v>198</v>
      </c>
      <c r="C5" s="187"/>
      <c r="D5" s="187"/>
      <c r="E5" s="187"/>
      <c r="F5" s="34"/>
      <c r="J5" s="162"/>
    </row>
    <row r="6" spans="2:10" s="35" customFormat="1" ht="18" customHeight="1">
      <c r="B6" s="281" t="str">
        <f>+Moneda!B6:F6</f>
        <v>DEUDA DE LAS EMPRESAS PÚBLICAS</v>
      </c>
      <c r="C6" s="281"/>
      <c r="D6" s="281"/>
      <c r="E6" s="281"/>
      <c r="F6" s="281"/>
      <c r="J6" s="162"/>
    </row>
    <row r="7" spans="2:10" s="221" customFormat="1" ht="18" customHeight="1">
      <c r="B7" s="271" t="s">
        <v>2</v>
      </c>
      <c r="C7" s="271"/>
      <c r="D7" s="271"/>
      <c r="E7" s="271"/>
      <c r="F7" s="271"/>
      <c r="J7" s="250"/>
    </row>
    <row r="8" spans="2:6" ht="12.75" customHeight="1">
      <c r="B8" s="271"/>
      <c r="C8" s="271"/>
      <c r="D8" s="271"/>
      <c r="E8" s="271"/>
      <c r="F8" s="42"/>
    </row>
    <row r="9" spans="3:5" ht="18.75" customHeight="1">
      <c r="C9" s="282" t="s">
        <v>132</v>
      </c>
      <c r="D9" s="308" t="s">
        <v>218</v>
      </c>
      <c r="E9" s="309"/>
    </row>
    <row r="10" spans="3:10" s="26" customFormat="1" ht="39.75" customHeight="1">
      <c r="C10" s="283"/>
      <c r="D10" s="163" t="s">
        <v>40</v>
      </c>
      <c r="E10" s="166" t="s">
        <v>84</v>
      </c>
      <c r="J10" s="91"/>
    </row>
    <row r="11" spans="3:10" s="26" customFormat="1" ht="9" customHeight="1">
      <c r="C11" s="107"/>
      <c r="D11" s="133"/>
      <c r="E11" s="164"/>
      <c r="J11" s="91"/>
    </row>
    <row r="12" spans="3:10" s="27" customFormat="1" ht="21.75" customHeight="1">
      <c r="C12" s="99" t="s">
        <v>0</v>
      </c>
      <c r="D12" s="153">
        <f>SUM(D13:D14)</f>
        <v>2464</v>
      </c>
      <c r="E12" s="169">
        <f>SUM(E13:E14)</f>
        <v>6430</v>
      </c>
      <c r="J12" s="89"/>
    </row>
    <row r="13" spans="3:11" s="27" customFormat="1" ht="21.75" customHeight="1">
      <c r="C13" s="100" t="s">
        <v>46</v>
      </c>
      <c r="D13" s="170">
        <v>1207</v>
      </c>
      <c r="E13" s="171">
        <v>3150</v>
      </c>
      <c r="J13" s="89"/>
      <c r="K13" s="51"/>
    </row>
    <row r="14" spans="3:10" s="27" customFormat="1" ht="21.75" customHeight="1">
      <c r="C14" s="100" t="s">
        <v>45</v>
      </c>
      <c r="D14" s="170">
        <v>1257</v>
      </c>
      <c r="E14" s="171">
        <v>3280</v>
      </c>
      <c r="J14" s="89"/>
    </row>
    <row r="15" spans="3:10" s="27" customFormat="1" ht="11.25" customHeight="1">
      <c r="C15" s="127"/>
      <c r="D15" s="131"/>
      <c r="E15" s="167"/>
      <c r="J15" s="89"/>
    </row>
    <row r="16" spans="3:10" s="27" customFormat="1" ht="21.75" customHeight="1">
      <c r="C16" s="99" t="s">
        <v>13</v>
      </c>
      <c r="D16" s="153">
        <f>SUM(D17:D17)</f>
        <v>294</v>
      </c>
      <c r="E16" s="169">
        <f>SUM(E17:E17)</f>
        <v>768</v>
      </c>
      <c r="J16" s="89"/>
    </row>
    <row r="17" spans="3:10" s="27" customFormat="1" ht="21.75" customHeight="1">
      <c r="C17" s="100" t="s">
        <v>45</v>
      </c>
      <c r="D17" s="170">
        <v>294</v>
      </c>
      <c r="E17" s="171">
        <v>768</v>
      </c>
      <c r="J17" s="89"/>
    </row>
    <row r="18" spans="3:10" s="27" customFormat="1" ht="9" customHeight="1">
      <c r="C18" s="128"/>
      <c r="D18" s="132"/>
      <c r="E18" s="168"/>
      <c r="J18" s="89"/>
    </row>
    <row r="19" spans="3:10" s="27" customFormat="1" ht="15" customHeight="1">
      <c r="C19" s="310" t="s">
        <v>1</v>
      </c>
      <c r="D19" s="305">
        <f>D16+D12</f>
        <v>2758</v>
      </c>
      <c r="E19" s="306">
        <f>E16+E12</f>
        <v>7198</v>
      </c>
      <c r="J19" s="89"/>
    </row>
    <row r="20" spans="3:10" s="26" customFormat="1" ht="15" customHeight="1">
      <c r="C20" s="311"/>
      <c r="D20" s="280"/>
      <c r="E20" s="307"/>
      <c r="J20" s="91"/>
    </row>
    <row r="21" spans="3:10" s="26" customFormat="1" ht="7.5" customHeight="1">
      <c r="C21" s="31"/>
      <c r="D21" s="32"/>
      <c r="E21" s="32"/>
      <c r="J21" s="91"/>
    </row>
    <row r="22" spans="3:10" s="24" customFormat="1" ht="34.5" customHeight="1">
      <c r="C22" s="263" t="s">
        <v>205</v>
      </c>
      <c r="D22" s="263"/>
      <c r="E22" s="263"/>
      <c r="J22" s="49"/>
    </row>
    <row r="23" spans="3:10" s="24" customFormat="1" ht="15.75" customHeight="1">
      <c r="C23" s="264" t="s">
        <v>68</v>
      </c>
      <c r="D23" s="264"/>
      <c r="E23" s="264"/>
      <c r="J23" s="49"/>
    </row>
    <row r="24" spans="3:10" s="24" customFormat="1" ht="15.75" customHeight="1">
      <c r="C24" s="241" t="s">
        <v>69</v>
      </c>
      <c r="D24" s="241"/>
      <c r="E24" s="241"/>
      <c r="J24" s="49"/>
    </row>
    <row r="25" spans="2:6" s="18" customFormat="1" ht="15.75" customHeight="1">
      <c r="B25" s="56" t="s">
        <v>104</v>
      </c>
      <c r="C25" s="56"/>
      <c r="D25" s="56"/>
      <c r="E25" s="56"/>
      <c r="F25" s="63"/>
    </row>
    <row r="26" spans="2:6" s="18" customFormat="1" ht="15.75" customHeight="1">
      <c r="B26" s="56" t="s">
        <v>108</v>
      </c>
      <c r="C26" s="56"/>
      <c r="D26" s="56"/>
      <c r="E26" s="56"/>
      <c r="F26" s="63"/>
    </row>
    <row r="27" spans="3:10" s="24" customFormat="1" ht="14.25">
      <c r="C27" s="41"/>
      <c r="D27" s="19"/>
      <c r="E27" s="19"/>
      <c r="J27" s="49"/>
    </row>
    <row r="28" spans="3:10" s="24" customFormat="1" ht="14.25">
      <c r="C28" s="41"/>
      <c r="D28" s="19"/>
      <c r="E28" s="19"/>
      <c r="J28" s="49"/>
    </row>
    <row r="47" ht="0.75" customHeight="1" hidden="1"/>
    <row r="48" ht="2.25" customHeight="1" hidden="1"/>
  </sheetData>
  <sheetProtection/>
  <mergeCells count="12">
    <mergeCell ref="C9:C10"/>
    <mergeCell ref="C19:C20"/>
    <mergeCell ref="D19:D20"/>
    <mergeCell ref="E19:E20"/>
    <mergeCell ref="C24:E24"/>
    <mergeCell ref="B5:E5"/>
    <mergeCell ref="B6:F6"/>
    <mergeCell ref="C22:E22"/>
    <mergeCell ref="C23:E23"/>
    <mergeCell ref="B7:F7"/>
    <mergeCell ref="D9:E9"/>
    <mergeCell ref="B8:E8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0"/>
  <sheetViews>
    <sheetView showGridLines="0" zoomScale="70" zoomScaleNormal="70" zoomScalePageLayoutView="0" workbookViewId="0" topLeftCell="A1">
      <selection activeCell="B7" sqref="B7:G7"/>
    </sheetView>
  </sheetViews>
  <sheetFormatPr defaultColWidth="11.421875" defaultRowHeight="12.75"/>
  <cols>
    <col min="1" max="1" width="3.8515625" style="2" customWidth="1"/>
    <col min="2" max="2" width="0.85546875" style="2" customWidth="1"/>
    <col min="3" max="3" width="105.8515625" style="2" customWidth="1"/>
    <col min="4" max="4" width="19.7109375" style="2" customWidth="1"/>
    <col min="5" max="6" width="23.7109375" style="2" customWidth="1"/>
    <col min="7" max="7" width="0.5625" style="2" customWidth="1"/>
    <col min="8" max="8" width="11.421875" style="40" customWidth="1"/>
    <col min="9" max="16384" width="11.421875" style="2" customWidth="1"/>
  </cols>
  <sheetData>
    <row r="1" spans="2:4" ht="12.75">
      <c r="B1" s="1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9.5" customHeight="1">
      <c r="B4" s="1"/>
      <c r="C4" s="1"/>
      <c r="D4" s="1"/>
    </row>
    <row r="5" spans="2:8" s="35" customFormat="1" ht="18">
      <c r="B5" s="187" t="s">
        <v>12</v>
      </c>
      <c r="C5" s="187"/>
      <c r="D5" s="187"/>
      <c r="E5" s="187"/>
      <c r="F5" s="187"/>
      <c r="G5" s="34"/>
      <c r="H5" s="252"/>
    </row>
    <row r="6" spans="2:8" s="35" customFormat="1" ht="18" customHeight="1">
      <c r="B6" s="281" t="s">
        <v>33</v>
      </c>
      <c r="C6" s="281"/>
      <c r="D6" s="281"/>
      <c r="E6" s="281"/>
      <c r="F6" s="281"/>
      <c r="G6" s="281"/>
      <c r="H6" s="252"/>
    </row>
    <row r="7" spans="2:8" s="221" customFormat="1" ht="24.75" customHeight="1">
      <c r="B7" s="271" t="s">
        <v>180</v>
      </c>
      <c r="C7" s="271"/>
      <c r="D7" s="271"/>
      <c r="E7" s="271"/>
      <c r="F7" s="271"/>
      <c r="G7" s="271"/>
      <c r="H7" s="251"/>
    </row>
    <row r="8" spans="2:7" ht="12.75" customHeight="1">
      <c r="B8" s="271"/>
      <c r="C8" s="271"/>
      <c r="D8" s="271"/>
      <c r="E8" s="271"/>
      <c r="F8" s="271"/>
      <c r="G8" s="42"/>
    </row>
    <row r="9" spans="3:6" ht="18.75" customHeight="1">
      <c r="C9" s="290" t="s">
        <v>181</v>
      </c>
      <c r="D9" s="290" t="s">
        <v>49</v>
      </c>
      <c r="E9" s="308" t="s">
        <v>218</v>
      </c>
      <c r="F9" s="309"/>
    </row>
    <row r="10" spans="3:8" s="26" customFormat="1" ht="39.75" customHeight="1">
      <c r="C10" s="304"/>
      <c r="D10" s="304"/>
      <c r="E10" s="172" t="s">
        <v>110</v>
      </c>
      <c r="F10" s="133" t="s">
        <v>111</v>
      </c>
      <c r="H10" s="87"/>
    </row>
    <row r="11" spans="3:8" s="26" customFormat="1" ht="9.75" customHeight="1">
      <c r="C11" s="165"/>
      <c r="D11" s="156"/>
      <c r="E11" s="173"/>
      <c r="F11" s="133"/>
      <c r="H11" s="87"/>
    </row>
    <row r="12" spans="3:8" s="27" customFormat="1" ht="19.5" customHeight="1">
      <c r="C12" s="158" t="s">
        <v>38</v>
      </c>
      <c r="D12" s="179"/>
      <c r="E12" s="188">
        <f>SUM(E13:E23)</f>
        <v>2463363233.87</v>
      </c>
      <c r="F12" s="192">
        <f>SUM(F13:F23)</f>
        <v>6429378040.360002</v>
      </c>
      <c r="H12" s="88"/>
    </row>
    <row r="13" spans="3:8" s="27" customFormat="1" ht="19.5" customHeight="1">
      <c r="C13" s="180" t="s">
        <v>133</v>
      </c>
      <c r="D13" s="181" t="s">
        <v>50</v>
      </c>
      <c r="E13" s="189">
        <v>1206718890.1699998</v>
      </c>
      <c r="F13" s="193">
        <v>3149536303.330001</v>
      </c>
      <c r="H13" s="88"/>
    </row>
    <row r="14" spans="3:8" s="27" customFormat="1" ht="19.5" customHeight="1">
      <c r="C14" s="180" t="s">
        <v>134</v>
      </c>
      <c r="D14" s="181" t="s">
        <v>51</v>
      </c>
      <c r="E14" s="189">
        <v>928713063.3100002</v>
      </c>
      <c r="F14" s="193">
        <v>2423941095.22</v>
      </c>
      <c r="H14" s="88"/>
    </row>
    <row r="15" spans="3:8" s="27" customFormat="1" ht="19.5" customHeight="1">
      <c r="C15" s="180" t="s">
        <v>135</v>
      </c>
      <c r="D15" s="181" t="s">
        <v>51</v>
      </c>
      <c r="E15" s="189">
        <v>193514781.60999998</v>
      </c>
      <c r="F15" s="193">
        <v>505073580</v>
      </c>
      <c r="H15" s="88"/>
    </row>
    <row r="16" spans="3:8" s="27" customFormat="1" ht="19.5" customHeight="1">
      <c r="C16" s="180" t="s">
        <v>136</v>
      </c>
      <c r="D16" s="181" t="s">
        <v>51</v>
      </c>
      <c r="E16" s="189">
        <v>39968052.14</v>
      </c>
      <c r="F16" s="193">
        <v>104316616.09</v>
      </c>
      <c r="H16" s="88"/>
    </row>
    <row r="17" spans="3:8" s="27" customFormat="1" ht="19.5" customHeight="1">
      <c r="C17" s="180" t="s">
        <v>137</v>
      </c>
      <c r="D17" s="181" t="s">
        <v>51</v>
      </c>
      <c r="E17" s="189">
        <v>23484345.419999994</v>
      </c>
      <c r="F17" s="193">
        <v>61294141.54000001</v>
      </c>
      <c r="H17" s="88"/>
    </row>
    <row r="18" spans="3:8" s="27" customFormat="1" ht="19.5" customHeight="1">
      <c r="C18" s="180" t="s">
        <v>138</v>
      </c>
      <c r="D18" s="181" t="s">
        <v>51</v>
      </c>
      <c r="E18" s="189">
        <v>19898013.939999998</v>
      </c>
      <c r="F18" s="193">
        <v>51933816.39000001</v>
      </c>
      <c r="H18" s="88"/>
    </row>
    <row r="19" spans="3:8" s="27" customFormat="1" ht="19.5" customHeight="1">
      <c r="C19" s="180" t="s">
        <v>139</v>
      </c>
      <c r="D19" s="181" t="s">
        <v>51</v>
      </c>
      <c r="E19" s="189">
        <v>14432261.25</v>
      </c>
      <c r="F19" s="193">
        <v>37668201.86000001</v>
      </c>
      <c r="H19" s="88"/>
    </row>
    <row r="20" spans="3:8" s="27" customFormat="1" ht="19.5" customHeight="1">
      <c r="C20" s="180" t="s">
        <v>140</v>
      </c>
      <c r="D20" s="181" t="s">
        <v>51</v>
      </c>
      <c r="E20" s="189">
        <v>13450898.599999998</v>
      </c>
      <c r="F20" s="193">
        <v>35106845.339999996</v>
      </c>
      <c r="H20" s="88"/>
    </row>
    <row r="21" spans="3:8" s="27" customFormat="1" ht="19.5" customHeight="1">
      <c r="C21" s="180" t="s">
        <v>141</v>
      </c>
      <c r="D21" s="181" t="s">
        <v>51</v>
      </c>
      <c r="E21" s="189">
        <v>12841253.14</v>
      </c>
      <c r="F21" s="193">
        <v>33515670.69</v>
      </c>
      <c r="H21" s="88"/>
    </row>
    <row r="22" spans="3:8" s="27" customFormat="1" ht="19.5" customHeight="1">
      <c r="C22" s="180" t="s">
        <v>142</v>
      </c>
      <c r="D22" s="181" t="s">
        <v>51</v>
      </c>
      <c r="E22" s="189">
        <v>9469955.91</v>
      </c>
      <c r="F22" s="193">
        <v>24716584.93</v>
      </c>
      <c r="H22" s="88"/>
    </row>
    <row r="23" spans="3:8" s="27" customFormat="1" ht="19.5" customHeight="1">
      <c r="C23" s="180" t="s">
        <v>143</v>
      </c>
      <c r="D23" s="181" t="s">
        <v>51</v>
      </c>
      <c r="E23" s="189">
        <v>871718.38</v>
      </c>
      <c r="F23" s="193">
        <v>2275184.9699999997</v>
      </c>
      <c r="H23" s="88"/>
    </row>
    <row r="24" spans="3:8" s="27" customFormat="1" ht="9" customHeight="1">
      <c r="C24" s="174"/>
      <c r="D24" s="177"/>
      <c r="E24" s="190"/>
      <c r="F24" s="194"/>
      <c r="H24" s="88"/>
    </row>
    <row r="25" spans="3:8" s="27" customFormat="1" ht="11.25" customHeight="1">
      <c r="C25" s="175"/>
      <c r="D25" s="178"/>
      <c r="E25" s="191"/>
      <c r="F25" s="195"/>
      <c r="H25" s="88"/>
    </row>
    <row r="26" spans="3:8" s="27" customFormat="1" ht="36" customHeight="1">
      <c r="C26" s="182" t="s">
        <v>52</v>
      </c>
      <c r="D26" s="183"/>
      <c r="E26" s="188">
        <f>SUM(E27:E61)</f>
        <v>294389077.47</v>
      </c>
      <c r="F26" s="192">
        <f>SUM(F27:F61)</f>
        <v>768355492.2</v>
      </c>
      <c r="H26" s="88"/>
    </row>
    <row r="27" spans="3:8" s="184" customFormat="1" ht="19.5" customHeight="1">
      <c r="C27" s="180" t="s">
        <v>144</v>
      </c>
      <c r="D27" s="181" t="s">
        <v>51</v>
      </c>
      <c r="E27" s="189">
        <v>65145120.75</v>
      </c>
      <c r="F27" s="193">
        <v>170028765.14999998</v>
      </c>
      <c r="H27" s="185"/>
    </row>
    <row r="28" spans="3:8" s="184" customFormat="1" ht="19.5" customHeight="1">
      <c r="C28" s="180" t="s">
        <v>145</v>
      </c>
      <c r="D28" s="181" t="s">
        <v>51</v>
      </c>
      <c r="E28" s="189">
        <v>47757311.72</v>
      </c>
      <c r="F28" s="193">
        <v>124646583.59</v>
      </c>
      <c r="H28" s="185"/>
    </row>
    <row r="29" spans="3:8" s="184" customFormat="1" ht="19.5" customHeight="1">
      <c r="C29" s="180" t="s">
        <v>146</v>
      </c>
      <c r="D29" s="181" t="s">
        <v>51</v>
      </c>
      <c r="E29" s="189">
        <v>26808845.740000002</v>
      </c>
      <c r="F29" s="193">
        <v>69971087.38</v>
      </c>
      <c r="H29" s="185"/>
    </row>
    <row r="30" spans="3:8" s="184" customFormat="1" ht="19.5" customHeight="1">
      <c r="C30" s="180" t="s">
        <v>147</v>
      </c>
      <c r="D30" s="181" t="s">
        <v>51</v>
      </c>
      <c r="E30" s="189">
        <v>22248947.549999997</v>
      </c>
      <c r="F30" s="193">
        <v>58069753.11</v>
      </c>
      <c r="H30" s="185"/>
    </row>
    <row r="31" spans="3:8" s="184" customFormat="1" ht="19.5" customHeight="1">
      <c r="C31" s="180" t="s">
        <v>148</v>
      </c>
      <c r="D31" s="181" t="s">
        <v>51</v>
      </c>
      <c r="E31" s="189">
        <v>18990087.009999998</v>
      </c>
      <c r="F31" s="193">
        <v>49564127.1</v>
      </c>
      <c r="H31" s="185"/>
    </row>
    <row r="32" spans="3:8" s="184" customFormat="1" ht="19.5" customHeight="1">
      <c r="C32" s="180" t="s">
        <v>149</v>
      </c>
      <c r="D32" s="181" t="s">
        <v>51</v>
      </c>
      <c r="E32" s="189">
        <v>18511487.810000002</v>
      </c>
      <c r="F32" s="193">
        <v>48314983.18</v>
      </c>
      <c r="H32" s="185"/>
    </row>
    <row r="33" spans="3:8" s="184" customFormat="1" ht="19.5" customHeight="1">
      <c r="C33" s="180" t="s">
        <v>150</v>
      </c>
      <c r="D33" s="181" t="s">
        <v>51</v>
      </c>
      <c r="E33" s="189">
        <v>17686979.7</v>
      </c>
      <c r="F33" s="193">
        <v>46163017.02</v>
      </c>
      <c r="H33" s="185"/>
    </row>
    <row r="34" spans="3:8" s="184" customFormat="1" ht="19.5" customHeight="1">
      <c r="C34" s="180" t="s">
        <v>151</v>
      </c>
      <c r="D34" s="181" t="s">
        <v>51</v>
      </c>
      <c r="E34" s="189">
        <v>10452787.27</v>
      </c>
      <c r="F34" s="193">
        <v>27281774.78</v>
      </c>
      <c r="H34" s="185"/>
    </row>
    <row r="35" spans="3:8" s="184" customFormat="1" ht="19.5" customHeight="1">
      <c r="C35" s="180" t="s">
        <v>152</v>
      </c>
      <c r="D35" s="181" t="s">
        <v>51</v>
      </c>
      <c r="E35" s="189">
        <v>9242806.99</v>
      </c>
      <c r="F35" s="193">
        <v>24123726.25</v>
      </c>
      <c r="H35" s="185"/>
    </row>
    <row r="36" spans="3:8" s="184" customFormat="1" ht="19.5" customHeight="1">
      <c r="C36" s="180" t="s">
        <v>153</v>
      </c>
      <c r="D36" s="181" t="s">
        <v>51</v>
      </c>
      <c r="E36" s="189">
        <v>8445215.98</v>
      </c>
      <c r="F36" s="193">
        <v>22042013.71</v>
      </c>
      <c r="H36" s="185"/>
    </row>
    <row r="37" spans="3:8" s="184" customFormat="1" ht="19.5" customHeight="1">
      <c r="C37" s="180" t="s">
        <v>154</v>
      </c>
      <c r="D37" s="181" t="s">
        <v>51</v>
      </c>
      <c r="E37" s="189">
        <v>7689960.04</v>
      </c>
      <c r="F37" s="193">
        <v>20070795.7</v>
      </c>
      <c r="H37" s="185"/>
    </row>
    <row r="38" spans="3:8" s="184" customFormat="1" ht="19.5" customHeight="1">
      <c r="C38" s="180" t="s">
        <v>155</v>
      </c>
      <c r="D38" s="181" t="s">
        <v>51</v>
      </c>
      <c r="E38" s="189">
        <v>5762862.68</v>
      </c>
      <c r="F38" s="193">
        <v>15041071.59</v>
      </c>
      <c r="H38" s="185"/>
    </row>
    <row r="39" spans="3:8" s="184" customFormat="1" ht="19.5" customHeight="1">
      <c r="C39" s="180" t="s">
        <v>156</v>
      </c>
      <c r="D39" s="181" t="s">
        <v>51</v>
      </c>
      <c r="E39" s="189">
        <v>5163768.1</v>
      </c>
      <c r="F39" s="193">
        <v>13477434.739999998</v>
      </c>
      <c r="H39" s="185"/>
    </row>
    <row r="40" spans="3:8" s="184" customFormat="1" ht="19.5" customHeight="1">
      <c r="C40" s="180" t="s">
        <v>157</v>
      </c>
      <c r="D40" s="181" t="s">
        <v>51</v>
      </c>
      <c r="E40" s="189">
        <v>4408137.12</v>
      </c>
      <c r="F40" s="193">
        <v>11505237.88</v>
      </c>
      <c r="H40" s="185"/>
    </row>
    <row r="41" spans="3:8" s="184" customFormat="1" ht="19.5" customHeight="1">
      <c r="C41" s="180" t="s">
        <v>158</v>
      </c>
      <c r="D41" s="181" t="s">
        <v>51</v>
      </c>
      <c r="E41" s="189">
        <v>2988583.99</v>
      </c>
      <c r="F41" s="193">
        <v>7800204.21</v>
      </c>
      <c r="H41" s="185"/>
    </row>
    <row r="42" spans="3:8" s="184" customFormat="1" ht="19.5" customHeight="1">
      <c r="C42" s="180" t="s">
        <v>159</v>
      </c>
      <c r="D42" s="181" t="s">
        <v>51</v>
      </c>
      <c r="E42" s="189">
        <v>2832579.9699999997</v>
      </c>
      <c r="F42" s="193">
        <v>7393033.720000001</v>
      </c>
      <c r="H42" s="185"/>
    </row>
    <row r="43" spans="3:8" s="184" customFormat="1" ht="19.5" customHeight="1">
      <c r="C43" s="180" t="s">
        <v>160</v>
      </c>
      <c r="D43" s="181" t="s">
        <v>51</v>
      </c>
      <c r="E43" s="189">
        <v>2807425.58</v>
      </c>
      <c r="F43" s="193">
        <v>7327380.76</v>
      </c>
      <c r="H43" s="185"/>
    </row>
    <row r="44" spans="3:8" s="184" customFormat="1" ht="19.5" customHeight="1">
      <c r="C44" s="180" t="s">
        <v>161</v>
      </c>
      <c r="D44" s="181" t="s">
        <v>51</v>
      </c>
      <c r="E44" s="189">
        <v>2757443.34</v>
      </c>
      <c r="F44" s="193">
        <v>7196927.11</v>
      </c>
      <c r="H44" s="185"/>
    </row>
    <row r="45" spans="3:8" s="184" customFormat="1" ht="19.5" customHeight="1">
      <c r="C45" s="180" t="s">
        <v>162</v>
      </c>
      <c r="D45" s="181" t="s">
        <v>51</v>
      </c>
      <c r="E45" s="189">
        <v>2349765.92</v>
      </c>
      <c r="F45" s="193">
        <v>6132889.05</v>
      </c>
      <c r="H45" s="185"/>
    </row>
    <row r="46" spans="3:8" s="184" customFormat="1" ht="19.5" customHeight="1">
      <c r="C46" s="180" t="s">
        <v>163</v>
      </c>
      <c r="D46" s="181" t="s">
        <v>51</v>
      </c>
      <c r="E46" s="189">
        <v>2257752.44</v>
      </c>
      <c r="F46" s="193">
        <v>5892733.86</v>
      </c>
      <c r="H46" s="185"/>
    </row>
    <row r="47" spans="3:8" s="184" customFormat="1" ht="19.5" customHeight="1">
      <c r="C47" s="180" t="s">
        <v>164</v>
      </c>
      <c r="D47" s="181" t="s">
        <v>51</v>
      </c>
      <c r="E47" s="189">
        <v>2133696.38</v>
      </c>
      <c r="F47" s="193">
        <v>5568947.5600000005</v>
      </c>
      <c r="H47" s="185"/>
    </row>
    <row r="48" spans="3:8" s="184" customFormat="1" ht="19.5" customHeight="1">
      <c r="C48" s="180" t="s">
        <v>165</v>
      </c>
      <c r="D48" s="181" t="s">
        <v>51</v>
      </c>
      <c r="E48" s="189">
        <v>1568619.6</v>
      </c>
      <c r="F48" s="193">
        <v>4094097.1599999997</v>
      </c>
      <c r="H48" s="185"/>
    </row>
    <row r="49" spans="3:8" s="184" customFormat="1" ht="19.5" customHeight="1">
      <c r="C49" s="180" t="s">
        <v>166</v>
      </c>
      <c r="D49" s="181" t="s">
        <v>51</v>
      </c>
      <c r="E49" s="189">
        <v>1312246.9000000001</v>
      </c>
      <c r="F49" s="193">
        <v>3424964.43</v>
      </c>
      <c r="H49" s="185"/>
    </row>
    <row r="50" spans="3:8" s="184" customFormat="1" ht="19.5" customHeight="1">
      <c r="C50" s="180" t="s">
        <v>167</v>
      </c>
      <c r="D50" s="181" t="s">
        <v>51</v>
      </c>
      <c r="E50" s="189">
        <v>1170512.2300000002</v>
      </c>
      <c r="F50" s="193">
        <v>3055036.9200000004</v>
      </c>
      <c r="H50" s="185"/>
    </row>
    <row r="51" spans="3:8" s="184" customFormat="1" ht="19.5" customHeight="1">
      <c r="C51" s="180" t="s">
        <v>168</v>
      </c>
      <c r="D51" s="181" t="s">
        <v>51</v>
      </c>
      <c r="E51" s="189">
        <v>1022688.48</v>
      </c>
      <c r="F51" s="193">
        <v>2669216.9299999997</v>
      </c>
      <c r="H51" s="185"/>
    </row>
    <row r="52" spans="3:8" s="184" customFormat="1" ht="19.5" customHeight="1">
      <c r="C52" s="180" t="s">
        <v>169</v>
      </c>
      <c r="D52" s="181" t="s">
        <v>51</v>
      </c>
      <c r="E52" s="189">
        <v>654644.16</v>
      </c>
      <c r="F52" s="193">
        <v>1708621.26</v>
      </c>
      <c r="H52" s="185"/>
    </row>
    <row r="53" spans="3:8" s="184" customFormat="1" ht="19.5" customHeight="1">
      <c r="C53" s="180" t="s">
        <v>170</v>
      </c>
      <c r="D53" s="181" t="s">
        <v>51</v>
      </c>
      <c r="E53" s="189">
        <v>587504.5900000001</v>
      </c>
      <c r="F53" s="193">
        <v>1533386.98</v>
      </c>
      <c r="H53" s="185"/>
    </row>
    <row r="54" spans="3:8" s="184" customFormat="1" ht="19.5" customHeight="1">
      <c r="C54" s="180" t="s">
        <v>171</v>
      </c>
      <c r="D54" s="181" t="s">
        <v>51</v>
      </c>
      <c r="E54" s="189">
        <v>380338.3</v>
      </c>
      <c r="F54" s="193">
        <v>992682.96</v>
      </c>
      <c r="H54" s="185"/>
    </row>
    <row r="55" spans="3:8" s="184" customFormat="1" ht="19.5" customHeight="1">
      <c r="C55" s="180" t="s">
        <v>172</v>
      </c>
      <c r="D55" s="181" t="s">
        <v>51</v>
      </c>
      <c r="E55" s="189">
        <v>361045.95</v>
      </c>
      <c r="F55" s="193">
        <v>942329.93</v>
      </c>
      <c r="H55" s="185"/>
    </row>
    <row r="56" spans="3:8" s="184" customFormat="1" ht="19.5" customHeight="1">
      <c r="C56" s="180" t="s">
        <v>173</v>
      </c>
      <c r="D56" s="181" t="s">
        <v>51</v>
      </c>
      <c r="E56" s="189">
        <v>257574.36</v>
      </c>
      <c r="F56" s="193">
        <v>672269.08</v>
      </c>
      <c r="H56" s="185"/>
    </row>
    <row r="57" spans="3:8" s="184" customFormat="1" ht="19.5" customHeight="1">
      <c r="C57" s="180" t="s">
        <v>174</v>
      </c>
      <c r="D57" s="181" t="s">
        <v>51</v>
      </c>
      <c r="E57" s="189">
        <v>255973.94</v>
      </c>
      <c r="F57" s="193">
        <v>668091.98</v>
      </c>
      <c r="H57" s="185"/>
    </row>
    <row r="58" spans="3:8" s="184" customFormat="1" ht="19.5" customHeight="1">
      <c r="C58" s="180" t="s">
        <v>175</v>
      </c>
      <c r="D58" s="181" t="s">
        <v>51</v>
      </c>
      <c r="E58" s="189">
        <v>166205.74</v>
      </c>
      <c r="F58" s="193">
        <v>433796.98</v>
      </c>
      <c r="H58" s="185"/>
    </row>
    <row r="59" spans="3:8" s="184" customFormat="1" ht="20.25" customHeight="1">
      <c r="C59" s="180" t="s">
        <v>176</v>
      </c>
      <c r="D59" s="181" t="s">
        <v>51</v>
      </c>
      <c r="E59" s="189">
        <v>96694.15</v>
      </c>
      <c r="F59" s="193">
        <v>252371.72999999998</v>
      </c>
      <c r="H59" s="185"/>
    </row>
    <row r="60" spans="3:8" s="184" customFormat="1" ht="19.5" customHeight="1">
      <c r="C60" s="180" t="s">
        <v>177</v>
      </c>
      <c r="D60" s="181" t="s">
        <v>51</v>
      </c>
      <c r="E60" s="189">
        <v>84612.73</v>
      </c>
      <c r="F60" s="193">
        <v>220839.23</v>
      </c>
      <c r="H60" s="185"/>
    </row>
    <row r="61" spans="3:8" s="184" customFormat="1" ht="19.5" customHeight="1">
      <c r="C61" s="180" t="s">
        <v>178</v>
      </c>
      <c r="D61" s="181" t="s">
        <v>51</v>
      </c>
      <c r="E61" s="189">
        <v>28850.26</v>
      </c>
      <c r="F61" s="193">
        <v>75299.18</v>
      </c>
      <c r="H61" s="185"/>
    </row>
    <row r="62" spans="3:8" s="27" customFormat="1" ht="8.25" customHeight="1">
      <c r="C62" s="176"/>
      <c r="D62" s="177"/>
      <c r="E62" s="190"/>
      <c r="F62" s="194"/>
      <c r="H62" s="88"/>
    </row>
    <row r="63" spans="3:8" s="27" customFormat="1" ht="9.75" customHeight="1">
      <c r="C63" s="175"/>
      <c r="D63" s="178"/>
      <c r="E63" s="191"/>
      <c r="F63" s="195"/>
      <c r="H63" s="88"/>
    </row>
    <row r="64" spans="3:8" s="186" customFormat="1" ht="15" customHeight="1">
      <c r="C64" s="294" t="s">
        <v>1</v>
      </c>
      <c r="D64" s="318"/>
      <c r="E64" s="314">
        <f>E26+E12</f>
        <v>2757752311.34</v>
      </c>
      <c r="F64" s="316">
        <f>F26+F12</f>
        <v>7197733532.560001</v>
      </c>
      <c r="H64" s="52"/>
    </row>
    <row r="65" spans="3:8" s="186" customFormat="1" ht="15" customHeight="1">
      <c r="C65" s="278"/>
      <c r="D65" s="319"/>
      <c r="E65" s="315"/>
      <c r="F65" s="317"/>
      <c r="H65" s="52"/>
    </row>
    <row r="66" spans="3:6" ht="7.5" customHeight="1">
      <c r="C66" s="4"/>
      <c r="D66" s="4"/>
      <c r="E66" s="33"/>
      <c r="F66" s="33"/>
    </row>
    <row r="67" spans="3:8" s="24" customFormat="1" ht="32.25" customHeight="1">
      <c r="C67" s="320" t="s">
        <v>208</v>
      </c>
      <c r="D67" s="320"/>
      <c r="E67" s="320"/>
      <c r="F67" s="320"/>
      <c r="H67" s="47"/>
    </row>
    <row r="68" spans="3:8" s="24" customFormat="1" ht="19.5" customHeight="1">
      <c r="C68" s="321" t="s">
        <v>68</v>
      </c>
      <c r="D68" s="321"/>
      <c r="E68" s="321"/>
      <c r="F68" s="221"/>
      <c r="H68" s="47"/>
    </row>
    <row r="69" spans="3:8" s="24" customFormat="1" ht="19.5" customHeight="1">
      <c r="C69" s="312" t="s">
        <v>69</v>
      </c>
      <c r="D69" s="313"/>
      <c r="E69" s="313"/>
      <c r="F69" s="221"/>
      <c r="H69" s="47"/>
    </row>
    <row r="70" spans="2:6" s="18" customFormat="1" ht="15.75" customHeight="1">
      <c r="B70" s="88" t="s">
        <v>179</v>
      </c>
      <c r="C70" s="185"/>
      <c r="D70" s="185"/>
      <c r="E70" s="185"/>
      <c r="F70" s="222"/>
    </row>
    <row r="71" ht="19.5" customHeight="1"/>
    <row r="72" ht="19.5" customHeight="1"/>
  </sheetData>
  <sheetProtection/>
  <mergeCells count="14">
    <mergeCell ref="E9:F9"/>
    <mergeCell ref="C9:C10"/>
    <mergeCell ref="D9:D10"/>
    <mergeCell ref="B5:F5"/>
    <mergeCell ref="B6:G6"/>
    <mergeCell ref="B7:G7"/>
    <mergeCell ref="B8:F8"/>
    <mergeCell ref="C69:E69"/>
    <mergeCell ref="C64:C65"/>
    <mergeCell ref="E64:E65"/>
    <mergeCell ref="F64:F65"/>
    <mergeCell ref="D64:D65"/>
    <mergeCell ref="C67:F67"/>
    <mergeCell ref="C68:E68"/>
  </mergeCells>
  <printOptions horizontalCentered="1"/>
  <pageMargins left="0.17" right="0.3" top="0.2755905511811024" bottom="0.1968503937007874" header="0.2755905511811024" footer="0.1968503937007874"/>
  <pageSetup fitToHeight="1" fitToWidth="1" horizontalDpi="600" verticalDpi="600" orientation="portrait" paperSize="9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48"/>
  <sheetViews>
    <sheetView showGridLines="0" zoomScale="80" zoomScaleNormal="80" zoomScalePageLayoutView="0" workbookViewId="0" topLeftCell="A1">
      <selection activeCell="B6" sqref="B6:F6"/>
    </sheetView>
  </sheetViews>
  <sheetFormatPr defaultColWidth="11.421875" defaultRowHeight="12.75"/>
  <cols>
    <col min="1" max="1" width="3.57421875" style="2" customWidth="1"/>
    <col min="2" max="2" width="0.85546875" style="2" customWidth="1"/>
    <col min="3" max="3" width="62.28125" style="2" customWidth="1"/>
    <col min="4" max="5" width="23.7109375" style="2" customWidth="1"/>
    <col min="6" max="6" width="0.5625" style="2" customWidth="1"/>
    <col min="7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7.25" customHeight="1">
      <c r="B4" s="1"/>
      <c r="C4" s="1"/>
    </row>
    <row r="5" spans="2:6" ht="18">
      <c r="B5" s="187" t="s">
        <v>31</v>
      </c>
      <c r="C5" s="187"/>
      <c r="D5" s="187"/>
      <c r="E5" s="187"/>
      <c r="F5" s="22"/>
    </row>
    <row r="6" spans="2:6" s="30" customFormat="1" ht="17.25" customHeight="1">
      <c r="B6" s="281" t="s">
        <v>33</v>
      </c>
      <c r="C6" s="281"/>
      <c r="D6" s="281"/>
      <c r="E6" s="281"/>
      <c r="F6" s="281"/>
    </row>
    <row r="7" spans="2:6" s="221" customFormat="1" ht="22.5" customHeight="1">
      <c r="B7" s="271" t="s">
        <v>215</v>
      </c>
      <c r="C7" s="271"/>
      <c r="D7" s="271"/>
      <c r="E7" s="271"/>
      <c r="F7" s="271"/>
    </row>
    <row r="8" spans="2:6" ht="15.75">
      <c r="B8" s="271"/>
      <c r="C8" s="271"/>
      <c r="D8" s="271"/>
      <c r="E8" s="271"/>
      <c r="F8" s="42"/>
    </row>
    <row r="9" spans="3:5" ht="18.75" customHeight="1">
      <c r="C9" s="322" t="s">
        <v>216</v>
      </c>
      <c r="D9" s="308" t="s">
        <v>218</v>
      </c>
      <c r="E9" s="309"/>
    </row>
    <row r="10" spans="3:5" s="26" customFormat="1" ht="36.75" customHeight="1">
      <c r="C10" s="323"/>
      <c r="D10" s="197" t="s">
        <v>110</v>
      </c>
      <c r="E10" s="98" t="s">
        <v>111</v>
      </c>
    </row>
    <row r="11" spans="3:5" s="26" customFormat="1" ht="8.25" customHeight="1">
      <c r="C11" s="129"/>
      <c r="D11" s="196"/>
      <c r="E11" s="129"/>
    </row>
    <row r="12" spans="3:5" s="27" customFormat="1" ht="19.5" customHeight="1">
      <c r="C12" s="146" t="s">
        <v>182</v>
      </c>
      <c r="D12" s="200">
        <f>SUM(D13:D14)</f>
        <v>1639984738.02</v>
      </c>
      <c r="E12" s="201">
        <f>SUM(E13:E14)</f>
        <v>4280360166.210001</v>
      </c>
    </row>
    <row r="13" spans="3:5" s="27" customFormat="1" ht="19.5" customHeight="1">
      <c r="C13" s="148" t="s">
        <v>92</v>
      </c>
      <c r="D13" s="202">
        <v>1210803965.0800002</v>
      </c>
      <c r="E13" s="203">
        <v>3160198348.8200006</v>
      </c>
    </row>
    <row r="14" spans="3:5" s="27" customFormat="1" ht="19.5" customHeight="1">
      <c r="C14" s="148" t="s">
        <v>112</v>
      </c>
      <c r="D14" s="202">
        <v>429180772.93999994</v>
      </c>
      <c r="E14" s="203">
        <v>1120161817.3900003</v>
      </c>
    </row>
    <row r="15" spans="3:5" s="27" customFormat="1" ht="9.75" customHeight="1">
      <c r="C15" s="142"/>
      <c r="D15" s="198"/>
      <c r="E15" s="160"/>
    </row>
    <row r="16" spans="3:5" s="27" customFormat="1" ht="19.5" customHeight="1">
      <c r="C16" s="146" t="s">
        <v>79</v>
      </c>
      <c r="D16" s="200">
        <f>SUM(D17:D18)</f>
        <v>575891855.9300001</v>
      </c>
      <c r="E16" s="201">
        <f>SUM(E17:E18)</f>
        <v>1503077743.97</v>
      </c>
    </row>
    <row r="17" spans="3:5" s="27" customFormat="1" ht="19.5" customHeight="1">
      <c r="C17" s="148" t="s">
        <v>121</v>
      </c>
      <c r="D17" s="202">
        <v>400000000</v>
      </c>
      <c r="E17" s="203">
        <v>1044000000</v>
      </c>
    </row>
    <row r="18" spans="3:5" s="27" customFormat="1" ht="19.5" customHeight="1">
      <c r="C18" s="148" t="s">
        <v>123</v>
      </c>
      <c r="D18" s="202">
        <v>175891855.93</v>
      </c>
      <c r="E18" s="203">
        <v>459077743.97</v>
      </c>
    </row>
    <row r="19" spans="3:5" s="27" customFormat="1" ht="7.5" customHeight="1">
      <c r="C19" s="159"/>
      <c r="D19" s="199"/>
      <c r="E19" s="161"/>
    </row>
    <row r="20" spans="3:5" s="27" customFormat="1" ht="19.5" customHeight="1">
      <c r="C20" s="146" t="s">
        <v>81</v>
      </c>
      <c r="D20" s="200">
        <f>SUM(D21:D28)</f>
        <v>373796210.25</v>
      </c>
      <c r="E20" s="201">
        <f>SUM(E21:E28)</f>
        <v>975608108.7600001</v>
      </c>
    </row>
    <row r="21" spans="3:5" s="27" customFormat="1" ht="19.5" customHeight="1">
      <c r="C21" s="148" t="s">
        <v>122</v>
      </c>
      <c r="D21" s="202">
        <v>180000000</v>
      </c>
      <c r="E21" s="203">
        <v>469800000</v>
      </c>
    </row>
    <row r="22" spans="3:5" s="27" customFormat="1" ht="19.5" customHeight="1">
      <c r="C22" s="148" t="s">
        <v>124</v>
      </c>
      <c r="D22" s="202">
        <v>113793103.45</v>
      </c>
      <c r="E22" s="203">
        <v>297000000</v>
      </c>
    </row>
    <row r="23" spans="3:5" s="27" customFormat="1" ht="19.5" customHeight="1">
      <c r="C23" s="148" t="s">
        <v>114</v>
      </c>
      <c r="D23" s="202">
        <v>30725528.87</v>
      </c>
      <c r="E23" s="203">
        <v>80193630.35000001</v>
      </c>
    </row>
    <row r="24" spans="3:5" s="27" customFormat="1" ht="19.5" customHeight="1">
      <c r="C24" s="148" t="s">
        <v>115</v>
      </c>
      <c r="D24" s="202">
        <v>13926423.079999998</v>
      </c>
      <c r="E24" s="203">
        <v>36347964.250000015</v>
      </c>
    </row>
    <row r="25" spans="3:5" s="27" customFormat="1" ht="19.5" customHeight="1">
      <c r="C25" s="148" t="s">
        <v>128</v>
      </c>
      <c r="D25" s="202">
        <v>10000000</v>
      </c>
      <c r="E25" s="203">
        <v>26100000</v>
      </c>
    </row>
    <row r="26" spans="3:5" s="27" customFormat="1" ht="19.5" customHeight="1">
      <c r="C26" s="148" t="s">
        <v>127</v>
      </c>
      <c r="D26" s="202">
        <v>10000000</v>
      </c>
      <c r="E26" s="203">
        <v>26100000</v>
      </c>
    </row>
    <row r="27" spans="3:5" s="27" customFormat="1" ht="19.5" customHeight="1">
      <c r="C27" s="148" t="s">
        <v>119</v>
      </c>
      <c r="D27" s="202">
        <v>9891384.750000002</v>
      </c>
      <c r="E27" s="203">
        <v>25816514.199999996</v>
      </c>
    </row>
    <row r="28" spans="3:5" s="27" customFormat="1" ht="19.5" customHeight="1">
      <c r="C28" s="148" t="s">
        <v>116</v>
      </c>
      <c r="D28" s="202">
        <v>5459770.1</v>
      </c>
      <c r="E28" s="203">
        <v>14249999.96</v>
      </c>
    </row>
    <row r="29" spans="3:5" s="27" customFormat="1" ht="9.75" customHeight="1">
      <c r="C29" s="159"/>
      <c r="D29" s="199"/>
      <c r="E29" s="161"/>
    </row>
    <row r="30" spans="3:5" s="27" customFormat="1" ht="19.5" customHeight="1">
      <c r="C30" s="146" t="s">
        <v>212</v>
      </c>
      <c r="D30" s="200">
        <v>88418918.84</v>
      </c>
      <c r="E30" s="201">
        <v>230773378.15999997</v>
      </c>
    </row>
    <row r="31" spans="3:5" s="27" customFormat="1" ht="9.75" customHeight="1">
      <c r="C31" s="159"/>
      <c r="D31" s="199"/>
      <c r="E31" s="161"/>
    </row>
    <row r="32" spans="3:5" s="27" customFormat="1" ht="19.5" customHeight="1">
      <c r="C32" s="146" t="s">
        <v>210</v>
      </c>
      <c r="D32" s="200">
        <v>39511572.47</v>
      </c>
      <c r="E32" s="201">
        <v>103125204.14</v>
      </c>
    </row>
    <row r="33" spans="3:5" s="27" customFormat="1" ht="7.5" customHeight="1">
      <c r="C33" s="159"/>
      <c r="D33" s="199"/>
      <c r="E33" s="161"/>
    </row>
    <row r="34" spans="3:5" s="27" customFormat="1" ht="19.5" customHeight="1">
      <c r="C34" s="146" t="s">
        <v>80</v>
      </c>
      <c r="D34" s="200">
        <f>SUM(D35:D40)</f>
        <v>40149015.83</v>
      </c>
      <c r="E34" s="201">
        <f>SUM(E35:E40)</f>
        <v>104788931.32000001</v>
      </c>
    </row>
    <row r="35" spans="3:5" s="27" customFormat="1" ht="19.5" customHeight="1">
      <c r="C35" s="148" t="s">
        <v>126</v>
      </c>
      <c r="D35" s="202">
        <v>30000000</v>
      </c>
      <c r="E35" s="203">
        <v>78300000</v>
      </c>
    </row>
    <row r="36" spans="3:5" s="27" customFormat="1" ht="19.5" customHeight="1">
      <c r="C36" s="148" t="s">
        <v>125</v>
      </c>
      <c r="D36" s="202">
        <v>7584600</v>
      </c>
      <c r="E36" s="203">
        <v>19795806</v>
      </c>
    </row>
    <row r="37" spans="3:5" s="27" customFormat="1" ht="19.5" customHeight="1">
      <c r="C37" s="148" t="s">
        <v>118</v>
      </c>
      <c r="D37" s="202">
        <v>1568619.6</v>
      </c>
      <c r="E37" s="203">
        <v>4094097.1599999997</v>
      </c>
    </row>
    <row r="38" spans="3:5" s="27" customFormat="1" ht="19.5" customHeight="1">
      <c r="C38" s="148" t="s">
        <v>129</v>
      </c>
      <c r="D38" s="202">
        <v>645291.97</v>
      </c>
      <c r="E38" s="203">
        <v>1684212.04</v>
      </c>
    </row>
    <row r="39" spans="3:5" s="27" customFormat="1" ht="19.5" customHeight="1">
      <c r="C39" s="148" t="s">
        <v>183</v>
      </c>
      <c r="D39" s="202">
        <v>341936.57</v>
      </c>
      <c r="E39" s="203">
        <v>892454.45</v>
      </c>
    </row>
    <row r="40" spans="3:5" s="27" customFormat="1" ht="19.5" customHeight="1">
      <c r="C40" s="148" t="s">
        <v>120</v>
      </c>
      <c r="D40" s="202">
        <v>8567.69</v>
      </c>
      <c r="E40" s="203">
        <v>22361.67</v>
      </c>
    </row>
    <row r="41" spans="3:5" s="27" customFormat="1" ht="8.25" customHeight="1">
      <c r="C41" s="142"/>
      <c r="D41" s="199"/>
      <c r="E41" s="161"/>
    </row>
    <row r="42" spans="3:5" s="27" customFormat="1" ht="15" customHeight="1">
      <c r="C42" s="284" t="s">
        <v>1</v>
      </c>
      <c r="D42" s="324">
        <f>+D12+D16+D20+D34+D30+D32</f>
        <v>2757752311.3399997</v>
      </c>
      <c r="E42" s="300">
        <f>+E12+E16+E20+E34+E30+E32</f>
        <v>7197733532.560001</v>
      </c>
    </row>
    <row r="43" spans="3:5" s="26" customFormat="1" ht="15" customHeight="1">
      <c r="C43" s="285"/>
      <c r="D43" s="325"/>
      <c r="E43" s="301"/>
    </row>
    <row r="44" spans="3:5" s="5" customFormat="1" ht="7.5" customHeight="1">
      <c r="C44" s="4"/>
      <c r="D44" s="33"/>
      <c r="E44" s="33"/>
    </row>
    <row r="45" spans="3:5" s="24" customFormat="1" ht="34.5" customHeight="1">
      <c r="C45" s="302" t="s">
        <v>207</v>
      </c>
      <c r="D45" s="302"/>
      <c r="E45" s="302"/>
    </row>
    <row r="46" spans="3:5" s="24" customFormat="1" ht="15.75" customHeight="1">
      <c r="C46" s="264" t="s">
        <v>68</v>
      </c>
      <c r="D46" s="264"/>
      <c r="E46" s="86"/>
    </row>
    <row r="47" spans="3:5" s="24" customFormat="1" ht="15.75" customHeight="1">
      <c r="C47" s="241" t="s">
        <v>69</v>
      </c>
      <c r="D47" s="242"/>
      <c r="E47" s="19"/>
    </row>
    <row r="48" spans="2:6" s="7" customFormat="1" ht="15.75" customHeight="1">
      <c r="B48" s="56" t="s">
        <v>179</v>
      </c>
      <c r="C48" s="56"/>
      <c r="D48" s="56"/>
      <c r="E48" s="56"/>
      <c r="F48" s="63"/>
    </row>
  </sheetData>
  <sheetProtection/>
  <mergeCells count="12">
    <mergeCell ref="C45:E45"/>
    <mergeCell ref="C46:D46"/>
    <mergeCell ref="C47:D47"/>
    <mergeCell ref="C42:C43"/>
    <mergeCell ref="C9:C10"/>
    <mergeCell ref="D9:E9"/>
    <mergeCell ref="D42:D43"/>
    <mergeCell ref="E42:E43"/>
    <mergeCell ref="B5:E5"/>
    <mergeCell ref="B6:F6"/>
    <mergeCell ref="B7:F7"/>
    <mergeCell ref="B8:E8"/>
  </mergeCells>
  <printOptions horizontalCentered="1"/>
  <pageMargins left="0.4724409448818898" right="0.3937007874015748" top="0.35433070866141736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80" zoomScaleNormal="80" zoomScalePageLayoutView="0" workbookViewId="0" topLeftCell="A1">
      <selection activeCell="J21" sqref="J21"/>
    </sheetView>
  </sheetViews>
  <sheetFormatPr defaultColWidth="11.421875" defaultRowHeight="12.75"/>
  <cols>
    <col min="1" max="1" width="2.140625" style="0" customWidth="1"/>
    <col min="2" max="2" width="0.5625" style="0" customWidth="1"/>
    <col min="3" max="3" width="54.7109375" style="0" customWidth="1"/>
    <col min="4" max="5" width="19.7109375" style="0" customWidth="1"/>
    <col min="6" max="6" width="0.85546875" style="0" customWidth="1"/>
  </cols>
  <sheetData>
    <row r="1" spans="2:3" s="7" customFormat="1" ht="12.75">
      <c r="B1" s="204"/>
      <c r="C1" s="204"/>
    </row>
    <row r="2" spans="2:3" s="7" customFormat="1" ht="12.75">
      <c r="B2" s="204"/>
      <c r="C2" s="204"/>
    </row>
    <row r="3" spans="2:3" s="7" customFormat="1" ht="12.75">
      <c r="B3" s="204"/>
      <c r="C3" s="204"/>
    </row>
    <row r="4" spans="2:3" s="7" customFormat="1" ht="12.75">
      <c r="B4" s="204"/>
      <c r="C4" s="204"/>
    </row>
    <row r="5" spans="2:6" s="7" customFormat="1" ht="18">
      <c r="B5" s="332" t="s">
        <v>184</v>
      </c>
      <c r="C5" s="332"/>
      <c r="D5" s="332"/>
      <c r="E5" s="332"/>
      <c r="F5" s="205"/>
    </row>
    <row r="6" spans="2:6" s="7" customFormat="1" ht="19.5" customHeight="1">
      <c r="B6" s="333" t="s">
        <v>33</v>
      </c>
      <c r="C6" s="333"/>
      <c r="D6" s="333"/>
      <c r="E6" s="333"/>
      <c r="F6" s="333"/>
    </row>
    <row r="7" spans="2:6" s="253" customFormat="1" ht="19.5" customHeight="1">
      <c r="B7" s="334" t="s">
        <v>190</v>
      </c>
      <c r="C7" s="334"/>
      <c r="D7" s="334"/>
      <c r="E7" s="334"/>
      <c r="F7" s="334"/>
    </row>
    <row r="8" spans="2:6" s="18" customFormat="1" ht="9" customHeight="1">
      <c r="B8" s="335"/>
      <c r="C8" s="335"/>
      <c r="D8" s="335"/>
      <c r="E8" s="335"/>
      <c r="F8" s="206"/>
    </row>
    <row r="9" spans="3:5" s="7" customFormat="1" ht="18.75" customHeight="1">
      <c r="C9" s="336" t="s">
        <v>191</v>
      </c>
      <c r="D9" s="338" t="s">
        <v>218</v>
      </c>
      <c r="E9" s="309"/>
    </row>
    <row r="10" spans="3:5" s="20" customFormat="1" ht="42.75" customHeight="1">
      <c r="C10" s="337"/>
      <c r="D10" s="166" t="s">
        <v>40</v>
      </c>
      <c r="E10" s="166" t="s">
        <v>84</v>
      </c>
    </row>
    <row r="11" spans="3:5" s="20" customFormat="1" ht="11.25" customHeight="1">
      <c r="C11" s="120"/>
      <c r="D11" s="119"/>
      <c r="E11" s="210"/>
    </row>
    <row r="12" spans="3:8" s="207" customFormat="1" ht="21.75" customHeight="1">
      <c r="C12" s="211" t="s">
        <v>186</v>
      </c>
      <c r="D12" s="104">
        <f>SUM(D13:D14)</f>
        <v>1547</v>
      </c>
      <c r="E12" s="104">
        <f>SUM(E13:E14)</f>
        <v>4038</v>
      </c>
      <c r="H12" s="89"/>
    </row>
    <row r="13" spans="3:8" s="207" customFormat="1" ht="21.75" customHeight="1">
      <c r="C13" s="212" t="s">
        <v>46</v>
      </c>
      <c r="D13" s="103">
        <v>973</v>
      </c>
      <c r="E13" s="103">
        <v>2539</v>
      </c>
      <c r="H13" s="89"/>
    </row>
    <row r="14" spans="3:8" s="207" customFormat="1" ht="21.75" customHeight="1">
      <c r="C14" s="212" t="s">
        <v>45</v>
      </c>
      <c r="D14" s="103">
        <v>574</v>
      </c>
      <c r="E14" s="103">
        <v>1499</v>
      </c>
      <c r="H14" s="89"/>
    </row>
    <row r="15" spans="3:8" s="207" customFormat="1" ht="13.5" customHeight="1">
      <c r="C15" s="209"/>
      <c r="D15" s="139"/>
      <c r="E15" s="139"/>
      <c r="H15" s="89"/>
    </row>
    <row r="16" spans="3:8" s="207" customFormat="1" ht="21.75" customHeight="1">
      <c r="C16" s="211" t="s">
        <v>187</v>
      </c>
      <c r="D16" s="104">
        <f>SUM(D17:D18)</f>
        <v>1211</v>
      </c>
      <c r="E16" s="104">
        <f>SUM(E17:E18)</f>
        <v>3160</v>
      </c>
      <c r="H16" s="89"/>
    </row>
    <row r="17" spans="3:5" s="207" customFormat="1" ht="21.75" customHeight="1">
      <c r="C17" s="212" t="s">
        <v>46</v>
      </c>
      <c r="D17" s="103">
        <v>234</v>
      </c>
      <c r="E17" s="103">
        <v>611</v>
      </c>
    </row>
    <row r="18" spans="3:5" s="207" customFormat="1" ht="21.75" customHeight="1">
      <c r="C18" s="212" t="s">
        <v>45</v>
      </c>
      <c r="D18" s="103">
        <v>977</v>
      </c>
      <c r="E18" s="103">
        <v>2549</v>
      </c>
    </row>
    <row r="19" spans="3:5" s="207" customFormat="1" ht="10.5" customHeight="1">
      <c r="C19" s="209"/>
      <c r="D19" s="138"/>
      <c r="E19" s="138"/>
    </row>
    <row r="20" spans="3:5" s="207" customFormat="1" ht="15" customHeight="1">
      <c r="C20" s="328" t="s">
        <v>1</v>
      </c>
      <c r="D20" s="330">
        <f>+D16+D12</f>
        <v>2758</v>
      </c>
      <c r="E20" s="330">
        <f>+E16+E12</f>
        <v>7198</v>
      </c>
    </row>
    <row r="21" spans="3:5" s="20" customFormat="1" ht="15" customHeight="1">
      <c r="C21" s="329"/>
      <c r="D21" s="331"/>
      <c r="E21" s="331"/>
    </row>
    <row r="22" spans="3:5" s="207" customFormat="1" ht="7.5" customHeight="1">
      <c r="C22" s="208"/>
      <c r="D22" s="29"/>
      <c r="E22" s="29"/>
    </row>
    <row r="23" spans="3:5" s="18" customFormat="1" ht="35.25" customHeight="1">
      <c r="C23" s="326" t="s">
        <v>209</v>
      </c>
      <c r="D23" s="326"/>
      <c r="E23" s="326"/>
    </row>
    <row r="24" spans="3:6" s="18" customFormat="1" ht="15.75" customHeight="1">
      <c r="C24" s="327" t="s">
        <v>185</v>
      </c>
      <c r="D24" s="327"/>
      <c r="E24" s="327"/>
      <c r="F24" s="327"/>
    </row>
    <row r="25" spans="3:6" s="18" customFormat="1" ht="15.75" customHeight="1">
      <c r="C25" s="327" t="s">
        <v>188</v>
      </c>
      <c r="D25" s="327"/>
      <c r="E25" s="327"/>
      <c r="F25" s="327"/>
    </row>
    <row r="26" ht="12.75">
      <c r="C26" s="2" t="s">
        <v>189</v>
      </c>
    </row>
    <row r="28" spans="3:5" ht="12.75">
      <c r="C28" s="213"/>
      <c r="D28" s="213"/>
      <c r="E28" s="213"/>
    </row>
    <row r="29" spans="1:5" ht="12.75">
      <c r="A29" s="215"/>
      <c r="B29" s="215"/>
      <c r="C29" s="216"/>
      <c r="D29" s="213"/>
      <c r="E29" s="213"/>
    </row>
    <row r="30" spans="1:5" ht="16.5">
      <c r="A30" s="215"/>
      <c r="B30" s="215"/>
      <c r="C30" s="217" t="s">
        <v>193</v>
      </c>
      <c r="D30" s="214">
        <f>+D12/D20</f>
        <v>0.5609137055837563</v>
      </c>
      <c r="E30" s="213"/>
    </row>
    <row r="31" spans="1:5" ht="16.5">
      <c r="A31" s="215"/>
      <c r="B31" s="215"/>
      <c r="C31" s="217" t="s">
        <v>192</v>
      </c>
      <c r="D31" s="214">
        <f>+D16/D20</f>
        <v>0.43908629441624364</v>
      </c>
      <c r="E31" s="213"/>
    </row>
    <row r="32" spans="1:5" ht="12.75">
      <c r="A32" s="215"/>
      <c r="B32" s="215"/>
      <c r="C32" s="218"/>
      <c r="D32" s="214"/>
      <c r="E32" s="213"/>
    </row>
    <row r="33" spans="3:5" ht="12.75">
      <c r="C33" s="213"/>
      <c r="D33" s="213"/>
      <c r="E33" s="213"/>
    </row>
    <row r="34" spans="3:5" ht="12.75">
      <c r="C34" s="213"/>
      <c r="D34" s="213"/>
      <c r="E34" s="213"/>
    </row>
    <row r="35" spans="3:5" ht="12.75">
      <c r="C35" s="213"/>
      <c r="D35" s="213"/>
      <c r="E35" s="213"/>
    </row>
    <row r="36" spans="3:5" ht="12.75">
      <c r="C36" s="213"/>
      <c r="D36" s="213"/>
      <c r="E36" s="213"/>
    </row>
  </sheetData>
  <sheetProtection/>
  <mergeCells count="12">
    <mergeCell ref="C9:C10"/>
    <mergeCell ref="D9:E9"/>
    <mergeCell ref="B5:E5"/>
    <mergeCell ref="B6:F6"/>
    <mergeCell ref="B7:F7"/>
    <mergeCell ref="B8:E8"/>
    <mergeCell ref="C23:E23"/>
    <mergeCell ref="C24:F24"/>
    <mergeCell ref="C25:F25"/>
    <mergeCell ref="C20:C21"/>
    <mergeCell ref="D20:D21"/>
    <mergeCell ref="E20:E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showGridLines="0" zoomScale="90" zoomScaleNormal="90" zoomScalePageLayoutView="0" workbookViewId="0" topLeftCell="A7">
      <selection activeCell="D9" sqref="D9:G9"/>
    </sheetView>
  </sheetViews>
  <sheetFormatPr defaultColWidth="11.421875" defaultRowHeight="12.75"/>
  <cols>
    <col min="1" max="1" width="11.421875" style="56" customWidth="1"/>
    <col min="2" max="2" width="14.7109375" style="56" bestFit="1" customWidth="1"/>
    <col min="3" max="3" width="1.28515625" style="56" customWidth="1"/>
    <col min="4" max="4" width="21.00390625" style="56" customWidth="1"/>
    <col min="5" max="5" width="18.7109375" style="56" customWidth="1"/>
    <col min="6" max="6" width="22.7109375" style="56" customWidth="1"/>
    <col min="7" max="7" width="18.7109375" style="56" customWidth="1"/>
    <col min="8" max="16384" width="11.421875" style="56" customWidth="1"/>
  </cols>
  <sheetData>
    <row r="1" s="53" customFormat="1" ht="12.75"/>
    <row r="2" s="53" customFormat="1" ht="12.75">
      <c r="D2" s="54"/>
    </row>
    <row r="3" s="53" customFormat="1" ht="12.75">
      <c r="D3" s="54"/>
    </row>
    <row r="4" s="53" customFormat="1" ht="12.75">
      <c r="D4" s="54"/>
    </row>
    <row r="5" s="53" customFormat="1" ht="12.75"/>
    <row r="6" spans="2:7" s="53" customFormat="1" ht="24.75" customHeight="1">
      <c r="B6" s="258" t="s">
        <v>33</v>
      </c>
      <c r="C6" s="258"/>
      <c r="D6" s="258"/>
      <c r="E6" s="258"/>
      <c r="F6" s="258"/>
      <c r="G6" s="258"/>
    </row>
    <row r="7" spans="2:7" s="53" customFormat="1" ht="24.75" customHeight="1">
      <c r="B7" s="259" t="s">
        <v>219</v>
      </c>
      <c r="C7" s="259"/>
      <c r="D7" s="259"/>
      <c r="E7" s="259"/>
      <c r="F7" s="259"/>
      <c r="G7" s="259"/>
    </row>
    <row r="9" spans="2:7" ht="63" customHeight="1">
      <c r="B9" s="55" t="s">
        <v>14</v>
      </c>
      <c r="C9" s="55" t="s">
        <v>20</v>
      </c>
      <c r="D9" s="260" t="s">
        <v>203</v>
      </c>
      <c r="E9" s="260"/>
      <c r="F9" s="260"/>
      <c r="G9" s="260"/>
    </row>
    <row r="10" spans="2:7" ht="12.75">
      <c r="B10" s="55"/>
      <c r="C10" s="55"/>
      <c r="D10" s="80" t="s">
        <v>68</v>
      </c>
      <c r="E10" s="61"/>
      <c r="F10" s="61"/>
      <c r="G10" s="61"/>
    </row>
    <row r="11" spans="2:7" ht="15.75" customHeight="1">
      <c r="B11" s="55"/>
      <c r="C11" s="55"/>
      <c r="D11" s="249" t="s">
        <v>69</v>
      </c>
      <c r="E11" s="240"/>
      <c r="F11" s="240"/>
      <c r="G11" s="240"/>
    </row>
    <row r="12" spans="2:7" ht="15.75" customHeight="1">
      <c r="B12" s="55"/>
      <c r="C12" s="55"/>
      <c r="D12" s="249" t="s">
        <v>85</v>
      </c>
      <c r="E12" s="240"/>
      <c r="F12" s="240"/>
      <c r="G12" s="240"/>
    </row>
    <row r="13" spans="2:7" ht="15.75" customHeight="1">
      <c r="B13" s="55"/>
      <c r="C13" s="55"/>
      <c r="D13" s="108" t="s">
        <v>86</v>
      </c>
      <c r="E13" s="106"/>
      <c r="F13" s="106"/>
      <c r="G13" s="106"/>
    </row>
    <row r="14" spans="2:4" ht="12.75">
      <c r="B14" s="57"/>
      <c r="C14" s="57"/>
      <c r="D14" s="58"/>
    </row>
    <row r="15" spans="2:4" ht="12.75">
      <c r="B15" s="57" t="s">
        <v>42</v>
      </c>
      <c r="C15" s="57" t="s">
        <v>20</v>
      </c>
      <c r="D15" s="59" t="s">
        <v>53</v>
      </c>
    </row>
    <row r="16" spans="2:4" ht="12.75">
      <c r="B16" s="57"/>
      <c r="C16" s="57"/>
      <c r="D16" s="58"/>
    </row>
    <row r="17" spans="2:4" ht="12.75">
      <c r="B17" s="57" t="s">
        <v>15</v>
      </c>
      <c r="C17" s="57" t="s">
        <v>20</v>
      </c>
      <c r="D17" s="59">
        <v>41152</v>
      </c>
    </row>
    <row r="18" spans="2:3" ht="12.75">
      <c r="B18" s="57"/>
      <c r="C18" s="57"/>
    </row>
    <row r="19" spans="2:4" ht="12.75">
      <c r="B19" s="57" t="s">
        <v>16</v>
      </c>
      <c r="C19" s="57" t="s">
        <v>20</v>
      </c>
      <c r="D19" s="56" t="s">
        <v>32</v>
      </c>
    </row>
    <row r="20" spans="2:3" ht="12.75">
      <c r="B20" s="57"/>
      <c r="C20" s="57"/>
    </row>
    <row r="21" spans="2:7" ht="27.75" customHeight="1">
      <c r="B21" s="55" t="s">
        <v>17</v>
      </c>
      <c r="C21" s="55" t="s">
        <v>20</v>
      </c>
      <c r="D21" s="260" t="s">
        <v>56</v>
      </c>
      <c r="E21" s="260"/>
      <c r="F21" s="260"/>
      <c r="G21" s="260"/>
    </row>
    <row r="22" spans="2:7" ht="27.75" customHeight="1">
      <c r="B22" s="55"/>
      <c r="C22" s="55"/>
      <c r="D22" s="260" t="s">
        <v>55</v>
      </c>
      <c r="E22" s="260"/>
      <c r="F22" s="260"/>
      <c r="G22" s="260"/>
    </row>
    <row r="23" spans="2:3" ht="12.75">
      <c r="B23" s="57"/>
      <c r="C23" s="57"/>
    </row>
    <row r="24" spans="2:4" ht="12.75">
      <c r="B24" s="57" t="s">
        <v>21</v>
      </c>
      <c r="C24" s="57" t="s">
        <v>20</v>
      </c>
      <c r="D24" s="56" t="s">
        <v>22</v>
      </c>
    </row>
    <row r="25" spans="2:3" ht="12.75">
      <c r="B25" s="57"/>
      <c r="C25" s="57"/>
    </row>
    <row r="26" spans="2:7" ht="12.75">
      <c r="B26" s="57" t="s">
        <v>18</v>
      </c>
      <c r="C26" s="57" t="s">
        <v>20</v>
      </c>
      <c r="D26" s="248" t="s">
        <v>23</v>
      </c>
      <c r="E26" s="248"/>
      <c r="F26" s="248"/>
      <c r="G26" s="248"/>
    </row>
    <row r="27" spans="2:3" ht="12.75">
      <c r="B27" s="57"/>
      <c r="C27" s="57"/>
    </row>
    <row r="28" spans="2:4" ht="12.75">
      <c r="B28" s="57" t="s">
        <v>19</v>
      </c>
      <c r="C28" s="57" t="s">
        <v>20</v>
      </c>
      <c r="D28" s="59">
        <v>41172</v>
      </c>
    </row>
    <row r="29" spans="2:4" ht="12.75">
      <c r="B29" s="57"/>
      <c r="C29" s="57"/>
      <c r="D29" s="59"/>
    </row>
    <row r="30" spans="2:7" ht="12.75">
      <c r="B30" s="60" t="s">
        <v>41</v>
      </c>
      <c r="C30" s="60" t="s">
        <v>20</v>
      </c>
      <c r="D30" s="256" t="s">
        <v>43</v>
      </c>
      <c r="E30" s="256"/>
      <c r="F30" s="256"/>
      <c r="G30" s="256"/>
    </row>
    <row r="31" spans="2:4" ht="12.75">
      <c r="B31" s="57"/>
      <c r="C31" s="57"/>
      <c r="D31" s="59"/>
    </row>
    <row r="32" spans="2:7" ht="12.75">
      <c r="B32" s="60" t="s">
        <v>44</v>
      </c>
      <c r="C32" s="57" t="s">
        <v>20</v>
      </c>
      <c r="D32" s="257" t="s">
        <v>204</v>
      </c>
      <c r="E32" s="257"/>
      <c r="F32" s="257"/>
      <c r="G32" s="257"/>
    </row>
  </sheetData>
  <sheetProtection/>
  <mergeCells count="10">
    <mergeCell ref="D30:G30"/>
    <mergeCell ref="D32:G32"/>
    <mergeCell ref="B6:G6"/>
    <mergeCell ref="B7:G7"/>
    <mergeCell ref="D9:G9"/>
    <mergeCell ref="D26:G26"/>
    <mergeCell ref="D21:G21"/>
    <mergeCell ref="D22:G22"/>
    <mergeCell ref="D11:G11"/>
    <mergeCell ref="D12:G12"/>
  </mergeCells>
  <hyperlinks>
    <hyperlink ref="D26" r:id="rId1" display="http://www.mef.gob.pe/index.php?option=com_content&amp;view=article&amp;id=2019&amp;Itemid=101433&amp;lang=es"/>
  </hyperlinks>
  <printOptions horizontalCentered="1"/>
  <pageMargins left="0.3937007874015748" right="0.31496062992125984" top="0.4724409448818898" bottom="0.7480314960629921" header="0.31496062992125984" footer="0.31496062992125984"/>
  <pageSetup horizontalDpi="600" verticalDpi="600" orientation="landscape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="80" zoomScaleNormal="80" zoomScaleSheetLayoutView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67" customWidth="1"/>
    <col min="2" max="2" width="31.57421875" style="67" customWidth="1"/>
    <col min="3" max="4" width="15.7109375" style="67" customWidth="1"/>
    <col min="5" max="5" width="10.7109375" style="67" customWidth="1"/>
    <col min="6" max="6" width="5.7109375" style="67" customWidth="1"/>
    <col min="7" max="7" width="30.8515625" style="67" customWidth="1"/>
    <col min="8" max="9" width="15.7109375" style="67" customWidth="1"/>
    <col min="10" max="10" width="10.7109375" style="67" customWidth="1"/>
    <col min="11" max="11" width="0.71875" style="67" customWidth="1"/>
    <col min="12" max="12" width="15.7109375" style="67" customWidth="1"/>
    <col min="13" max="13" width="2.421875" style="67" customWidth="1"/>
    <col min="14" max="16384" width="15.7109375" style="67" customWidth="1"/>
  </cols>
  <sheetData>
    <row r="1" s="53" customFormat="1" ht="12.75"/>
    <row r="2" s="53" customFormat="1" ht="12.75">
      <c r="D2" s="64"/>
    </row>
    <row r="3" s="53" customFormat="1" ht="12.75">
      <c r="D3" s="64"/>
    </row>
    <row r="4" spans="1:7" s="65" customFormat="1" ht="15">
      <c r="A4" s="53"/>
      <c r="B4" s="53"/>
      <c r="C4" s="53"/>
      <c r="D4" s="53"/>
      <c r="E4" s="53"/>
      <c r="F4" s="53"/>
      <c r="G4" s="53"/>
    </row>
    <row r="5" spans="1:10" s="65" customFormat="1" ht="24.75" customHeight="1">
      <c r="A5" s="53"/>
      <c r="B5" s="258" t="s">
        <v>74</v>
      </c>
      <c r="C5" s="258"/>
      <c r="D5" s="258"/>
      <c r="E5" s="258"/>
      <c r="F5" s="258"/>
      <c r="G5" s="258"/>
      <c r="H5" s="258"/>
      <c r="I5" s="258"/>
      <c r="J5" s="258"/>
    </row>
    <row r="6" spans="1:12" s="65" customFormat="1" ht="19.5" customHeight="1">
      <c r="A6" s="53"/>
      <c r="B6" s="259" t="s">
        <v>219</v>
      </c>
      <c r="C6" s="259"/>
      <c r="D6" s="259"/>
      <c r="E6" s="259"/>
      <c r="F6" s="259"/>
      <c r="G6" s="259"/>
      <c r="H6" s="259"/>
      <c r="I6" s="259"/>
      <c r="J6" s="259"/>
      <c r="L6" s="231"/>
    </row>
    <row r="7" spans="1:10" s="65" customFormat="1" ht="19.5" customHeight="1">
      <c r="A7" s="53"/>
      <c r="B7" s="259" t="s">
        <v>213</v>
      </c>
      <c r="C7" s="259"/>
      <c r="D7" s="259"/>
      <c r="E7" s="259"/>
      <c r="F7" s="259"/>
      <c r="G7" s="259"/>
      <c r="H7" s="259"/>
      <c r="I7" s="259"/>
      <c r="J7" s="259"/>
    </row>
    <row r="8" spans="1:7" s="65" customFormat="1" ht="15">
      <c r="A8" s="66"/>
      <c r="B8" s="66"/>
      <c r="C8" s="66"/>
      <c r="D8" s="66"/>
      <c r="E8" s="66"/>
      <c r="F8" s="66"/>
      <c r="G8" s="66"/>
    </row>
    <row r="9" spans="2:10" ht="19.5" customHeight="1">
      <c r="B9" s="244" t="s">
        <v>66</v>
      </c>
      <c r="C9" s="245"/>
      <c r="D9" s="245"/>
      <c r="E9" s="246"/>
      <c r="G9" s="244" t="s">
        <v>76</v>
      </c>
      <c r="H9" s="245"/>
      <c r="I9" s="245"/>
      <c r="J9" s="246"/>
    </row>
    <row r="10" spans="2:10" ht="19.5" customHeight="1">
      <c r="B10" s="68"/>
      <c r="C10" s="69" t="s">
        <v>61</v>
      </c>
      <c r="D10" s="69" t="s">
        <v>63</v>
      </c>
      <c r="E10" s="70" t="s">
        <v>57</v>
      </c>
      <c r="G10" s="71"/>
      <c r="H10" s="69" t="s">
        <v>61</v>
      </c>
      <c r="I10" s="69" t="s">
        <v>63</v>
      </c>
      <c r="J10" s="70" t="s">
        <v>57</v>
      </c>
    </row>
    <row r="11" spans="2:10" ht="19.5" customHeight="1">
      <c r="B11" s="72" t="s">
        <v>59</v>
      </c>
      <c r="C11" s="75">
        <f>+'Tipo de Deuda'!D12</f>
        <v>2006</v>
      </c>
      <c r="D11" s="75">
        <f>+'Tipo de Deuda'!E12</f>
        <v>5235</v>
      </c>
      <c r="E11" s="77">
        <f>+C11/$C$13</f>
        <v>0.7273386511965192</v>
      </c>
      <c r="G11" s="72" t="s">
        <v>77</v>
      </c>
      <c r="H11" s="75">
        <f>+'GF  Fuente de Financ.'!D26-H12</f>
        <v>2182</v>
      </c>
      <c r="I11" s="75">
        <f>+'GF  Fuente de Financ.'!E26-I12</f>
        <v>5695</v>
      </c>
      <c r="J11" s="77">
        <f>+H11/$H$31</f>
        <v>0.7911530094271211</v>
      </c>
    </row>
    <row r="12" spans="2:10" ht="19.5" customHeight="1">
      <c r="B12" s="72" t="s">
        <v>58</v>
      </c>
      <c r="C12" s="75">
        <f>+'Tipo de Deuda'!D16</f>
        <v>752</v>
      </c>
      <c r="D12" s="75">
        <f>+'Tipo de Deuda'!E16</f>
        <v>1963</v>
      </c>
      <c r="E12" s="77">
        <f>+C12/$C$13</f>
        <v>0.2726613488034808</v>
      </c>
      <c r="G12" s="72" t="s">
        <v>78</v>
      </c>
      <c r="H12" s="75">
        <f>+'GF  Fuente de Financ.'!D20</f>
        <v>576</v>
      </c>
      <c r="I12" s="75">
        <f>+'GF  Fuente de Financ.'!E20</f>
        <v>1503</v>
      </c>
      <c r="J12" s="77">
        <f>+H12/$H$31</f>
        <v>0.2088469905728789</v>
      </c>
    </row>
    <row r="13" spans="2:10" ht="19.5" customHeight="1">
      <c r="B13" s="73" t="s">
        <v>60</v>
      </c>
      <c r="C13" s="74">
        <f>SUM(C11:C12)</f>
        <v>2758</v>
      </c>
      <c r="D13" s="74">
        <f>SUM(D11:D12)</f>
        <v>7198</v>
      </c>
      <c r="E13" s="78">
        <f>SUM(E11:E12)</f>
        <v>1</v>
      </c>
      <c r="G13" s="73" t="s">
        <v>60</v>
      </c>
      <c r="H13" s="74">
        <f>SUM(H11:H12)</f>
        <v>2758</v>
      </c>
      <c r="I13" s="74">
        <f>SUM(I11:I12)</f>
        <v>7198</v>
      </c>
      <c r="J13" s="78">
        <f>SUM(J11:J12)</f>
        <v>1</v>
      </c>
    </row>
    <row r="14" spans="2:10" ht="19.5" customHeight="1">
      <c r="B14" s="69"/>
      <c r="C14" s="94"/>
      <c r="D14" s="94"/>
      <c r="E14" s="95"/>
      <c r="G14" s="69"/>
      <c r="H14" s="94"/>
      <c r="I14" s="94"/>
      <c r="J14" s="95"/>
    </row>
    <row r="16" spans="2:10" ht="19.5" customHeight="1">
      <c r="B16" s="244" t="s">
        <v>217</v>
      </c>
      <c r="C16" s="245"/>
      <c r="D16" s="245"/>
      <c r="E16" s="246"/>
      <c r="G16" s="244" t="s">
        <v>65</v>
      </c>
      <c r="H16" s="245"/>
      <c r="I16" s="245"/>
      <c r="J16" s="246"/>
    </row>
    <row r="17" spans="2:10" ht="19.5" customHeight="1">
      <c r="B17" s="71"/>
      <c r="C17" s="69" t="s">
        <v>61</v>
      </c>
      <c r="D17" s="69" t="s">
        <v>63</v>
      </c>
      <c r="E17" s="70" t="s">
        <v>57</v>
      </c>
      <c r="G17" s="71"/>
      <c r="H17" s="69" t="s">
        <v>61</v>
      </c>
      <c r="I17" s="69" t="s">
        <v>63</v>
      </c>
      <c r="J17" s="70" t="s">
        <v>57</v>
      </c>
    </row>
    <row r="18" spans="2:10" ht="19.5" customHeight="1">
      <c r="B18" s="72" t="s">
        <v>82</v>
      </c>
      <c r="C18" s="75">
        <f>+'GF  Fuente de Financ.'!D13+'GF  Fuente de Financ.'!D22</f>
        <v>1640</v>
      </c>
      <c r="D18" s="75">
        <f>+'GF  Fuente de Financ.'!E13+'GF  Fuente de Financ.'!E22</f>
        <v>4280</v>
      </c>
      <c r="E18" s="77">
        <f aca="true" t="shared" si="0" ref="E18:E23">+C18/$C$24</f>
        <v>0.5946337926033357</v>
      </c>
      <c r="G18" s="72" t="s">
        <v>61</v>
      </c>
      <c r="H18" s="75">
        <f>+Moneda!D20</f>
        <v>985</v>
      </c>
      <c r="I18" s="75">
        <f>+Moneda!E20</f>
        <v>2569</v>
      </c>
      <c r="J18" s="77">
        <f>+H18/$H$22</f>
        <v>0.35714285714285715</v>
      </c>
    </row>
    <row r="19" spans="2:10" ht="19.5" customHeight="1">
      <c r="B19" s="72" t="s">
        <v>79</v>
      </c>
      <c r="C19" s="75">
        <f>+'GF  Fuente de Financ.'!D20</f>
        <v>576</v>
      </c>
      <c r="D19" s="75">
        <f>+'GF  Fuente de Financ.'!E20</f>
        <v>1503</v>
      </c>
      <c r="E19" s="77">
        <f t="shared" si="0"/>
        <v>0.2088469905728789</v>
      </c>
      <c r="G19" s="72" t="s">
        <v>63</v>
      </c>
      <c r="H19" s="75">
        <f>+Moneda!D12</f>
        <v>792</v>
      </c>
      <c r="I19" s="75">
        <f>+Moneda!E12</f>
        <v>2067</v>
      </c>
      <c r="J19" s="77">
        <f>+H19/$H$22</f>
        <v>0.2871646120377085</v>
      </c>
    </row>
    <row r="20" spans="2:10" ht="19.5" customHeight="1">
      <c r="B20" s="72" t="s">
        <v>81</v>
      </c>
      <c r="C20" s="75">
        <f>+'GF  Fuente de Financ.'!D15+'GF  Fuente de Financ.'!D21</f>
        <v>374</v>
      </c>
      <c r="D20" s="75">
        <f>+'GF  Fuente de Financ.'!E15+'GF  Fuente de Financ.'!E21</f>
        <v>976</v>
      </c>
      <c r="E20" s="77">
        <f t="shared" si="0"/>
        <v>0.135605511240029</v>
      </c>
      <c r="G20" s="72" t="s">
        <v>62</v>
      </c>
      <c r="H20" s="75">
        <f>+Moneda!D24</f>
        <v>912</v>
      </c>
      <c r="I20" s="75">
        <f>+Moneda!E24</f>
        <v>2381</v>
      </c>
      <c r="J20" s="77">
        <f>+H20/$H$22</f>
        <v>0.3306744017403916</v>
      </c>
    </row>
    <row r="21" spans="2:10" ht="19.5" customHeight="1">
      <c r="B21" s="72" t="s">
        <v>0</v>
      </c>
      <c r="C21" s="75">
        <f>+'GF  Fuente de Financ.'!D14</f>
        <v>88</v>
      </c>
      <c r="D21" s="75">
        <f>+'GF  Fuente de Financ.'!E14</f>
        <v>231</v>
      </c>
      <c r="E21" s="77">
        <f t="shared" si="0"/>
        <v>0.03190717911530094</v>
      </c>
      <c r="G21" s="72" t="s">
        <v>64</v>
      </c>
      <c r="H21" s="75">
        <f>+Moneda!D28</f>
        <v>69</v>
      </c>
      <c r="I21" s="75">
        <f>+Moneda!E28</f>
        <v>181</v>
      </c>
      <c r="J21" s="77">
        <f>+H21/$H$22</f>
        <v>0.025018129079042786</v>
      </c>
    </row>
    <row r="22" spans="2:10" ht="19.5" customHeight="1">
      <c r="B22" s="72" t="s">
        <v>210</v>
      </c>
      <c r="C22" s="75">
        <f>+'GF  Fuente de Financ.'!D16+'GF  Fuente de Financ.'!D23</f>
        <v>39</v>
      </c>
      <c r="D22" s="75">
        <f>+'GF  Fuente de Financ.'!E16+'GF  Fuente de Financ.'!E23</f>
        <v>103</v>
      </c>
      <c r="E22" s="77">
        <f t="shared" si="0"/>
        <v>0.014140681653372008</v>
      </c>
      <c r="G22" s="73" t="s">
        <v>60</v>
      </c>
      <c r="H22" s="74">
        <f>SUM(H18:H21)</f>
        <v>2758</v>
      </c>
      <c r="I22" s="74">
        <f>SUM(I18:I21)</f>
        <v>7198</v>
      </c>
      <c r="J22" s="78">
        <f>SUM(J18:J21)</f>
        <v>1</v>
      </c>
    </row>
    <row r="23" spans="2:5" ht="19.5" customHeight="1">
      <c r="B23" s="72" t="s">
        <v>80</v>
      </c>
      <c r="C23" s="75">
        <f>+'GF  Fuente de Financ.'!D17+'GF  Fuente de Financ.'!D24</f>
        <v>41</v>
      </c>
      <c r="D23" s="75">
        <f>+'GF  Fuente de Financ.'!E17+'GF  Fuente de Financ.'!E24</f>
        <v>105</v>
      </c>
      <c r="E23" s="77">
        <f t="shared" si="0"/>
        <v>0.014865844815083394</v>
      </c>
    </row>
    <row r="24" spans="2:5" ht="19.5" customHeight="1">
      <c r="B24" s="73" t="s">
        <v>60</v>
      </c>
      <c r="C24" s="74">
        <f>SUM(C18:C23)</f>
        <v>2758</v>
      </c>
      <c r="D24" s="74">
        <f>SUM(D18:D23)</f>
        <v>7198</v>
      </c>
      <c r="E24" s="78">
        <f>SUM(E18:E23)</f>
        <v>1</v>
      </c>
    </row>
    <row r="25" spans="2:5" ht="19.5" customHeight="1">
      <c r="B25" s="69"/>
      <c r="C25" s="94"/>
      <c r="D25" s="94"/>
      <c r="E25" s="95"/>
    </row>
    <row r="27" spans="2:10" ht="19.5" customHeight="1">
      <c r="B27" s="244" t="s">
        <v>67</v>
      </c>
      <c r="C27" s="245"/>
      <c r="D27" s="245"/>
      <c r="E27" s="246"/>
      <c r="G27" s="244" t="s">
        <v>75</v>
      </c>
      <c r="H27" s="245"/>
      <c r="I27" s="245"/>
      <c r="J27" s="246"/>
    </row>
    <row r="28" spans="2:10" ht="19.5" customHeight="1">
      <c r="B28" s="71"/>
      <c r="C28" s="69" t="s">
        <v>61</v>
      </c>
      <c r="D28" s="69" t="s">
        <v>63</v>
      </c>
      <c r="E28" s="70" t="s">
        <v>57</v>
      </c>
      <c r="G28" s="71"/>
      <c r="H28" s="69" t="s">
        <v>61</v>
      </c>
      <c r="I28" s="69" t="s">
        <v>63</v>
      </c>
      <c r="J28" s="70" t="s">
        <v>57</v>
      </c>
    </row>
    <row r="29" spans="2:10" ht="19.5" customHeight="1">
      <c r="B29" s="72" t="s">
        <v>4</v>
      </c>
      <c r="C29" s="75">
        <f>+'Tipo de Deuda'!D13+'Tipo de Deuda'!D17</f>
        <v>1207</v>
      </c>
      <c r="D29" s="75">
        <f>+'Tipo de Deuda'!E13+'Tipo de Deuda'!E17</f>
        <v>3150</v>
      </c>
      <c r="E29" s="77">
        <f>+C29/$C$31</f>
        <v>0.4376359680928209</v>
      </c>
      <c r="G29" s="72" t="s">
        <v>5</v>
      </c>
      <c r="H29" s="75">
        <f>+Plazo!D12</f>
        <v>2701</v>
      </c>
      <c r="I29" s="75">
        <f>+Plazo!E12</f>
        <v>7048</v>
      </c>
      <c r="J29" s="77">
        <f>+H29/$H$31</f>
        <v>0.9793328498912255</v>
      </c>
    </row>
    <row r="30" spans="2:10" ht="19.5" customHeight="1">
      <c r="B30" s="72" t="s">
        <v>3</v>
      </c>
      <c r="C30" s="75">
        <f>+'Tipo de Deuda'!D14+'Tipo de Deuda'!D18</f>
        <v>1551</v>
      </c>
      <c r="D30" s="75">
        <f>+'Tipo de Deuda'!E14+'Tipo de Deuda'!E18</f>
        <v>4048</v>
      </c>
      <c r="E30" s="77">
        <f>+C30/$C$31</f>
        <v>0.5623640319071791</v>
      </c>
      <c r="G30" s="72" t="s">
        <v>6</v>
      </c>
      <c r="H30" s="75">
        <f>+Plazo!D16</f>
        <v>57</v>
      </c>
      <c r="I30" s="75">
        <f>+Plazo!E16</f>
        <v>150</v>
      </c>
      <c r="J30" s="77">
        <f>+H30/$H$31</f>
        <v>0.020667150108774474</v>
      </c>
    </row>
    <row r="31" spans="2:10" ht="19.5" customHeight="1">
      <c r="B31" s="73" t="s">
        <v>60</v>
      </c>
      <c r="C31" s="74">
        <f>SUM(C29:C30)</f>
        <v>2758</v>
      </c>
      <c r="D31" s="74">
        <f>SUM(D29:D30)</f>
        <v>7198</v>
      </c>
      <c r="E31" s="78">
        <f>SUM(E29:E30)</f>
        <v>1</v>
      </c>
      <c r="G31" s="73" t="s">
        <v>60</v>
      </c>
      <c r="H31" s="74">
        <f>SUM(H29:H30)</f>
        <v>2758</v>
      </c>
      <c r="I31" s="74">
        <f>SUM(I29:I30)</f>
        <v>7198</v>
      </c>
      <c r="J31" s="78">
        <f>SUM(J29:J30)</f>
        <v>1</v>
      </c>
    </row>
    <row r="32" ht="8.25" customHeight="1"/>
    <row r="33" spans="2:10" ht="15.75" customHeight="1">
      <c r="B33" s="243" t="s">
        <v>205</v>
      </c>
      <c r="C33" s="243"/>
      <c r="D33" s="243"/>
      <c r="E33" s="243"/>
      <c r="F33" s="243"/>
      <c r="G33" s="243"/>
      <c r="H33" s="243"/>
      <c r="I33" s="243"/>
      <c r="J33" s="243"/>
    </row>
    <row r="34" spans="2:10" ht="5.25" customHeight="1">
      <c r="B34" s="96"/>
      <c r="C34" s="96"/>
      <c r="D34" s="96"/>
      <c r="E34" s="96"/>
      <c r="F34" s="96"/>
      <c r="G34" s="96"/>
      <c r="H34" s="96"/>
      <c r="J34" s="76"/>
    </row>
    <row r="35" spans="2:8" ht="15.75" customHeight="1">
      <c r="B35" s="97" t="s">
        <v>68</v>
      </c>
      <c r="C35" s="92"/>
      <c r="D35" s="92"/>
      <c r="E35" s="92"/>
      <c r="F35" s="40"/>
      <c r="G35" s="40"/>
      <c r="H35" s="40"/>
    </row>
    <row r="36" spans="2:8" ht="15.75" customHeight="1">
      <c r="B36" s="241" t="s">
        <v>69</v>
      </c>
      <c r="C36" s="242"/>
      <c r="D36" s="242"/>
      <c r="E36" s="242"/>
      <c r="F36" s="40"/>
      <c r="G36" s="40"/>
      <c r="H36" s="40"/>
    </row>
    <row r="37" spans="2:6" s="18" customFormat="1" ht="15.75" customHeight="1">
      <c r="B37" s="56" t="s">
        <v>197</v>
      </c>
      <c r="C37" s="56"/>
      <c r="D37" s="56"/>
      <c r="E37" s="56"/>
      <c r="F37" s="63"/>
    </row>
    <row r="38" spans="2:6" s="18" customFormat="1" ht="15.75" customHeight="1">
      <c r="B38" s="56"/>
      <c r="C38" s="56"/>
      <c r="D38" s="56"/>
      <c r="E38" s="56"/>
      <c r="F38" s="63"/>
    </row>
  </sheetData>
  <sheetProtection/>
  <mergeCells count="11">
    <mergeCell ref="B5:J5"/>
    <mergeCell ref="B6:J6"/>
    <mergeCell ref="B9:E9"/>
    <mergeCell ref="G9:J9"/>
    <mergeCell ref="B7:J7"/>
    <mergeCell ref="B36:E36"/>
    <mergeCell ref="B33:J33"/>
    <mergeCell ref="B16:E16"/>
    <mergeCell ref="G16:J16"/>
    <mergeCell ref="G27:J27"/>
    <mergeCell ref="B27:E27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6"/>
  <sheetViews>
    <sheetView showGridLines="0" zoomScale="90" zoomScaleNormal="90" zoomScalePageLayoutView="0" workbookViewId="0" topLeftCell="A28">
      <selection activeCell="A1" sqref="A1"/>
    </sheetView>
  </sheetViews>
  <sheetFormatPr defaultColWidth="11.421875" defaultRowHeight="12.75"/>
  <cols>
    <col min="1" max="1" width="2.421875" style="40" customWidth="1"/>
    <col min="2" max="4" width="20.7109375" style="40" customWidth="1"/>
    <col min="5" max="5" width="7.00390625" style="40" customWidth="1"/>
    <col min="6" max="8" width="20.7109375" style="40" customWidth="1"/>
    <col min="9" max="16384" width="11.421875" style="40" customWidth="1"/>
  </cols>
  <sheetData>
    <row r="1" s="38" customFormat="1" ht="12.75"/>
    <row r="2" s="38" customFormat="1" ht="12.75">
      <c r="D2" s="39"/>
    </row>
    <row r="3" s="38" customFormat="1" ht="12.75">
      <c r="D3" s="39"/>
    </row>
    <row r="4" s="38" customFormat="1" ht="12.75"/>
    <row r="5" spans="2:8" s="38" customFormat="1" ht="24.75" customHeight="1">
      <c r="B5" s="254" t="s">
        <v>74</v>
      </c>
      <c r="C5" s="254"/>
      <c r="D5" s="254"/>
      <c r="E5" s="254"/>
      <c r="F5" s="254"/>
      <c r="G5" s="254"/>
      <c r="H5" s="254"/>
    </row>
    <row r="6" spans="2:8" s="38" customFormat="1" ht="24.75" customHeight="1">
      <c r="B6" s="255" t="s">
        <v>219</v>
      </c>
      <c r="C6" s="255"/>
      <c r="D6" s="255"/>
      <c r="E6" s="255"/>
      <c r="F6" s="255"/>
      <c r="G6" s="255"/>
      <c r="H6" s="255"/>
    </row>
    <row r="7" spans="2:9" s="38" customFormat="1" ht="24.75" customHeight="1">
      <c r="B7" s="219"/>
      <c r="C7" s="219"/>
      <c r="D7" s="219"/>
      <c r="E7" s="219"/>
      <c r="F7" s="219"/>
      <c r="G7" s="219"/>
      <c r="H7" s="219"/>
      <c r="I7" s="232"/>
    </row>
    <row r="8" ht="17.25" customHeight="1"/>
    <row r="9" spans="2:8" ht="16.5">
      <c r="B9" s="247" t="s">
        <v>66</v>
      </c>
      <c r="C9" s="247"/>
      <c r="D9" s="247"/>
      <c r="E9" s="52"/>
      <c r="F9" s="247" t="s">
        <v>76</v>
      </c>
      <c r="G9" s="247"/>
      <c r="H9" s="247"/>
    </row>
    <row r="27" spans="2:8" s="52" customFormat="1" ht="16.5">
      <c r="B27" s="247" t="s">
        <v>217</v>
      </c>
      <c r="C27" s="247"/>
      <c r="D27" s="247"/>
      <c r="F27" s="247" t="s">
        <v>65</v>
      </c>
      <c r="G27" s="247"/>
      <c r="H27" s="247"/>
    </row>
    <row r="46" spans="2:8" s="52" customFormat="1" ht="16.5">
      <c r="B46" s="247" t="s">
        <v>67</v>
      </c>
      <c r="C46" s="247"/>
      <c r="D46" s="247"/>
      <c r="F46" s="247" t="s">
        <v>75</v>
      </c>
      <c r="G46" s="247"/>
      <c r="H46" s="247"/>
    </row>
    <row r="64" spans="2:8" ht="30" customHeight="1">
      <c r="B64" s="235" t="s">
        <v>206</v>
      </c>
      <c r="C64" s="235"/>
      <c r="D64" s="235"/>
      <c r="E64" s="235"/>
      <c r="F64" s="235"/>
      <c r="G64" s="235"/>
      <c r="H64" s="235"/>
    </row>
    <row r="65" spans="2:8" ht="9" customHeight="1">
      <c r="B65" s="62"/>
      <c r="C65" s="62"/>
      <c r="D65" s="62"/>
      <c r="E65" s="62"/>
      <c r="F65" s="62"/>
      <c r="G65" s="62"/>
      <c r="H65" s="62"/>
    </row>
    <row r="66" spans="2:8" ht="15.75" customHeight="1">
      <c r="B66" s="82" t="s">
        <v>68</v>
      </c>
      <c r="C66" s="83"/>
      <c r="D66" s="83"/>
      <c r="E66" s="83"/>
      <c r="F66" s="81"/>
      <c r="G66" s="81"/>
      <c r="H66" s="81"/>
    </row>
    <row r="67" spans="2:8" ht="15.75" customHeight="1">
      <c r="B67" s="233" t="s">
        <v>69</v>
      </c>
      <c r="C67" s="234"/>
      <c r="D67" s="234"/>
      <c r="E67" s="234"/>
      <c r="F67" s="81"/>
      <c r="G67" s="81"/>
      <c r="H67" s="81"/>
    </row>
    <row r="68" spans="2:8" ht="15.75" customHeight="1">
      <c r="B68" s="233" t="s">
        <v>70</v>
      </c>
      <c r="C68" s="234"/>
      <c r="D68" s="234"/>
      <c r="E68" s="234"/>
      <c r="F68" s="81"/>
      <c r="G68" s="81"/>
      <c r="H68" s="81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</sheetData>
  <sheetProtection/>
  <mergeCells count="11">
    <mergeCell ref="B5:H5"/>
    <mergeCell ref="B6:H6"/>
    <mergeCell ref="B9:D9"/>
    <mergeCell ref="F9:H9"/>
    <mergeCell ref="F46:H46"/>
    <mergeCell ref="B67:E67"/>
    <mergeCell ref="B68:E68"/>
    <mergeCell ref="B27:D27"/>
    <mergeCell ref="F27:H27"/>
    <mergeCell ref="B64:H64"/>
    <mergeCell ref="B46:D4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4"/>
  <sheetViews>
    <sheetView showGridLines="0" zoomScale="80" zoomScaleNormal="80" zoomScalePageLayoutView="0" workbookViewId="0" topLeftCell="A1">
      <selection activeCell="B6" sqref="B6:F6"/>
    </sheetView>
  </sheetViews>
  <sheetFormatPr defaultColWidth="11.421875" defaultRowHeight="12.75"/>
  <cols>
    <col min="1" max="1" width="11.421875" style="7" customWidth="1"/>
    <col min="2" max="2" width="37.140625" style="7" customWidth="1"/>
    <col min="3" max="6" width="14.7109375" style="7" customWidth="1"/>
    <col min="7" max="249" width="11.421875" style="7" customWidth="1"/>
    <col min="250" max="250" width="25.7109375" style="7" customWidth="1"/>
    <col min="251" max="254" width="15.7109375" style="7" customWidth="1"/>
    <col min="255" max="16384" width="11.421875" style="7" customWidth="1"/>
  </cols>
  <sheetData>
    <row r="1" ht="12.75">
      <c r="B1" s="6"/>
    </row>
    <row r="2" spans="2:6" s="109" customFormat="1" ht="18">
      <c r="B2" s="187"/>
      <c r="C2" s="187"/>
      <c r="D2" s="187"/>
      <c r="E2" s="187"/>
      <c r="F2" s="187"/>
    </row>
    <row r="3" spans="2:6" s="109" customFormat="1" ht="18">
      <c r="B3" s="187"/>
      <c r="C3" s="187"/>
      <c r="D3" s="187"/>
      <c r="E3" s="187"/>
      <c r="F3" s="187"/>
    </row>
    <row r="5" spans="2:6" s="109" customFormat="1" ht="18">
      <c r="B5" s="187" t="s">
        <v>7</v>
      </c>
      <c r="C5" s="187"/>
      <c r="D5" s="187"/>
      <c r="E5" s="187"/>
      <c r="F5" s="187"/>
    </row>
    <row r="6" spans="2:6" s="109" customFormat="1" ht="19.5" customHeight="1">
      <c r="B6" s="154" t="s">
        <v>36</v>
      </c>
      <c r="C6" s="154"/>
      <c r="D6" s="154"/>
      <c r="E6" s="154"/>
      <c r="F6" s="154"/>
    </row>
    <row r="7" spans="2:6" ht="10.5" customHeight="1">
      <c r="B7" s="43"/>
      <c r="C7" s="43"/>
      <c r="D7" s="43"/>
      <c r="E7" s="43"/>
      <c r="F7" s="43"/>
    </row>
    <row r="8" spans="2:6" ht="21" customHeight="1">
      <c r="B8" s="268" t="s">
        <v>66</v>
      </c>
      <c r="C8" s="265" t="s">
        <v>218</v>
      </c>
      <c r="D8" s="266"/>
      <c r="E8" s="266"/>
      <c r="F8" s="267"/>
    </row>
    <row r="9" spans="2:6" s="17" customFormat="1" ht="21.75" customHeight="1">
      <c r="B9" s="269"/>
      <c r="C9" s="155" t="s">
        <v>39</v>
      </c>
      <c r="D9" s="261"/>
      <c r="E9" s="261"/>
      <c r="F9" s="262"/>
    </row>
    <row r="10" spans="2:6" s="17" customFormat="1" ht="18.75" customHeight="1">
      <c r="B10" s="270"/>
      <c r="C10" s="113">
        <v>2009</v>
      </c>
      <c r="D10" s="114">
        <v>2010</v>
      </c>
      <c r="E10" s="115">
        <v>2011</v>
      </c>
      <c r="F10" s="117">
        <v>2012</v>
      </c>
    </row>
    <row r="11" spans="2:6" s="17" customFormat="1" ht="4.5" customHeight="1">
      <c r="B11" s="116"/>
      <c r="C11" s="120"/>
      <c r="D11" s="118"/>
      <c r="E11" s="119"/>
      <c r="F11" s="110"/>
    </row>
    <row r="12" spans="2:14" s="18" customFormat="1" ht="21.75" customHeight="1">
      <c r="B12" s="112" t="s">
        <v>87</v>
      </c>
      <c r="C12" s="124">
        <f>767+866</f>
        <v>1633</v>
      </c>
      <c r="D12" s="124">
        <f>1012+1294</f>
        <v>2306</v>
      </c>
      <c r="E12" s="124">
        <f>1102+1264</f>
        <v>2366</v>
      </c>
      <c r="F12" s="125">
        <f>+'Tipo de Deuda'!D12</f>
        <v>2006</v>
      </c>
      <c r="H12" s="48"/>
      <c r="I12" s="49"/>
      <c r="M12" s="50"/>
      <c r="N12" s="50"/>
    </row>
    <row r="13" spans="2:14" s="18" customFormat="1" ht="21.75" customHeight="1">
      <c r="B13" s="112" t="s">
        <v>88</v>
      </c>
      <c r="C13" s="124">
        <f>312</f>
        <v>312</v>
      </c>
      <c r="D13" s="124">
        <f>460</f>
        <v>460</v>
      </c>
      <c r="E13" s="124">
        <f>690</f>
        <v>690</v>
      </c>
      <c r="F13" s="125">
        <f>+'Tipo de Deuda'!D16</f>
        <v>752</v>
      </c>
      <c r="H13" s="48"/>
      <c r="I13" s="49"/>
      <c r="M13" s="50"/>
      <c r="N13" s="50"/>
    </row>
    <row r="14" spans="2:14" s="18" customFormat="1" ht="6" customHeight="1">
      <c r="B14" s="111"/>
      <c r="C14" s="121"/>
      <c r="D14" s="121"/>
      <c r="E14" s="121"/>
      <c r="F14" s="122"/>
      <c r="H14" s="48"/>
      <c r="I14" s="49"/>
      <c r="M14" s="50"/>
      <c r="N14" s="50"/>
    </row>
    <row r="15" spans="2:9" s="20" customFormat="1" ht="15" customHeight="1">
      <c r="B15" s="236" t="s">
        <v>1</v>
      </c>
      <c r="C15" s="238">
        <f>SUM(C12:C13)</f>
        <v>1945</v>
      </c>
      <c r="D15" s="238">
        <f>SUM(D12:D13)</f>
        <v>2766</v>
      </c>
      <c r="E15" s="238">
        <f>SUM(E12:E13)</f>
        <v>3056</v>
      </c>
      <c r="F15" s="238">
        <f>SUM(F12:F13)</f>
        <v>2758</v>
      </c>
      <c r="G15" s="44"/>
      <c r="H15" s="21"/>
      <c r="I15" s="44"/>
    </row>
    <row r="16" spans="2:9" s="20" customFormat="1" ht="15" customHeight="1">
      <c r="B16" s="237"/>
      <c r="C16" s="239"/>
      <c r="D16" s="239"/>
      <c r="E16" s="239"/>
      <c r="F16" s="239"/>
      <c r="G16" s="44"/>
      <c r="H16" s="21"/>
      <c r="I16" s="44"/>
    </row>
    <row r="17" spans="2:8" s="8" customFormat="1" ht="7.5" customHeight="1">
      <c r="B17" s="10"/>
      <c r="C17" s="11"/>
      <c r="D17" s="11"/>
      <c r="E17" s="11"/>
      <c r="F17" s="11"/>
      <c r="H17" s="9"/>
    </row>
    <row r="18" spans="2:6" s="18" customFormat="1" ht="28.5" customHeight="1">
      <c r="B18" s="263" t="s">
        <v>205</v>
      </c>
      <c r="C18" s="263"/>
      <c r="D18" s="263"/>
      <c r="E18" s="263"/>
      <c r="F18" s="263"/>
    </row>
    <row r="19" spans="2:6" s="18" customFormat="1" ht="15.75" customHeight="1">
      <c r="B19" s="264" t="s">
        <v>68</v>
      </c>
      <c r="C19" s="264"/>
      <c r="D19" s="264"/>
      <c r="E19" s="264"/>
      <c r="F19" s="264"/>
    </row>
    <row r="20" spans="2:6" s="18" customFormat="1" ht="15.75" customHeight="1">
      <c r="B20" s="241" t="s">
        <v>69</v>
      </c>
      <c r="C20" s="242"/>
      <c r="D20" s="242"/>
      <c r="E20" s="242"/>
      <c r="F20" s="63"/>
    </row>
    <row r="21" spans="2:6" s="18" customFormat="1" ht="15.75" customHeight="1">
      <c r="B21" s="56" t="s">
        <v>90</v>
      </c>
      <c r="C21" s="56"/>
      <c r="D21" s="56"/>
      <c r="E21" s="56"/>
      <c r="F21" s="63"/>
    </row>
    <row r="22" spans="2:6" s="18" customFormat="1" ht="15.75" customHeight="1">
      <c r="B22" s="56" t="s">
        <v>89</v>
      </c>
      <c r="C22" s="56"/>
      <c r="D22" s="56"/>
      <c r="E22" s="56"/>
      <c r="F22" s="63"/>
    </row>
    <row r="23" spans="2:6" s="18" customFormat="1" ht="15.75" customHeight="1">
      <c r="B23" s="123"/>
      <c r="C23" s="56"/>
      <c r="D23" s="56"/>
      <c r="E23" s="56"/>
      <c r="F23" s="63"/>
    </row>
    <row r="24" spans="3:6" ht="12.75">
      <c r="C24" s="12"/>
      <c r="D24" s="13"/>
      <c r="E24" s="13"/>
      <c r="F24" s="13"/>
    </row>
    <row r="25" spans="3:6" ht="12.75">
      <c r="C25" s="12"/>
      <c r="D25" s="13"/>
      <c r="E25" s="13"/>
      <c r="F25" s="13"/>
    </row>
    <row r="26" spans="3:6" ht="12.75">
      <c r="C26" s="12"/>
      <c r="D26" s="13"/>
      <c r="E26" s="13"/>
      <c r="F26" s="13"/>
    </row>
    <row r="29" spans="7:13" ht="12.75" customHeight="1">
      <c r="G29" s="14"/>
      <c r="H29" s="14"/>
      <c r="I29" s="14"/>
      <c r="J29" s="14"/>
      <c r="K29" s="14"/>
      <c r="L29" s="14"/>
      <c r="M29" s="14"/>
    </row>
    <row r="30" spans="7:13" ht="12.75">
      <c r="G30" s="14"/>
      <c r="H30" s="14"/>
      <c r="I30" s="14"/>
      <c r="J30" s="14"/>
      <c r="K30" s="14"/>
      <c r="L30" s="14"/>
      <c r="M30" s="14"/>
    </row>
    <row r="31" spans="7:13" ht="12.75">
      <c r="G31" s="14"/>
      <c r="H31" s="14"/>
      <c r="I31" s="14"/>
      <c r="J31" s="14"/>
      <c r="K31" s="14"/>
      <c r="L31" s="14"/>
      <c r="M31" s="14"/>
    </row>
    <row r="32" spans="7:11" ht="12.75">
      <c r="G32" s="15"/>
      <c r="H32" s="15"/>
      <c r="I32" s="16"/>
      <c r="J32" s="16"/>
      <c r="K32" s="16"/>
    </row>
    <row r="33" spans="7:11" ht="12.75">
      <c r="G33" s="15"/>
      <c r="H33" s="15"/>
      <c r="I33" s="16"/>
      <c r="J33" s="16"/>
      <c r="K33" s="16"/>
    </row>
    <row r="34" spans="7:11" ht="12.75">
      <c r="G34" s="15"/>
      <c r="H34" s="15"/>
      <c r="I34" s="16"/>
      <c r="J34" s="16"/>
      <c r="K34" s="16"/>
    </row>
  </sheetData>
  <sheetProtection/>
  <mergeCells count="15">
    <mergeCell ref="B8:B10"/>
    <mergeCell ref="F15:F16"/>
    <mergeCell ref="B2:F2"/>
    <mergeCell ref="B3:F3"/>
    <mergeCell ref="B20:E20"/>
    <mergeCell ref="B5:F5"/>
    <mergeCell ref="B6:F6"/>
    <mergeCell ref="C9:F9"/>
    <mergeCell ref="B18:F18"/>
    <mergeCell ref="B19:F19"/>
    <mergeCell ref="C8:F8"/>
    <mergeCell ref="B15:B16"/>
    <mergeCell ref="C15:C16"/>
    <mergeCell ref="D15:D16"/>
    <mergeCell ref="E15:E16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4"/>
  <sheetViews>
    <sheetView showGridLines="0" zoomScale="80" zoomScaleNormal="80" zoomScalePageLayoutView="0" workbookViewId="0" topLeftCell="A1">
      <selection activeCell="B7" sqref="B7:F7"/>
    </sheetView>
  </sheetViews>
  <sheetFormatPr defaultColWidth="11.421875" defaultRowHeight="12.75"/>
  <cols>
    <col min="1" max="1" width="11.421875" style="2" customWidth="1"/>
    <col min="2" max="2" width="1.1484375" style="2" customWidth="1"/>
    <col min="3" max="3" width="47.7109375" style="2" customWidth="1"/>
    <col min="4" max="5" width="19.7109375" style="2" customWidth="1"/>
    <col min="6" max="6" width="1.1484375" style="2" customWidth="1"/>
    <col min="7" max="16384" width="11.421875" style="2" customWidth="1"/>
  </cols>
  <sheetData>
    <row r="1" spans="2:6" s="35" customFormat="1" ht="18.75" customHeight="1">
      <c r="B1" s="276"/>
      <c r="C1" s="276"/>
      <c r="D1" s="276"/>
      <c r="E1" s="276"/>
      <c r="F1" s="276"/>
    </row>
    <row r="2" spans="2:6" s="35" customFormat="1" ht="18.75" customHeight="1">
      <c r="B2" s="276"/>
      <c r="C2" s="276"/>
      <c r="D2" s="276"/>
      <c r="E2" s="276"/>
      <c r="F2" s="276"/>
    </row>
    <row r="3" spans="2:6" s="35" customFormat="1" ht="18.75" customHeight="1">
      <c r="B3" s="276"/>
      <c r="C3" s="276"/>
      <c r="D3" s="276"/>
      <c r="E3" s="276"/>
      <c r="F3" s="276"/>
    </row>
    <row r="4" spans="2:6" s="35" customFormat="1" ht="18.75" customHeight="1">
      <c r="B4" s="276"/>
      <c r="C4" s="276"/>
      <c r="D4" s="276"/>
      <c r="E4" s="276"/>
      <c r="F4" s="276"/>
    </row>
    <row r="5" spans="2:6" s="35" customFormat="1" ht="18.75" customHeight="1">
      <c r="B5" s="276" t="s">
        <v>8</v>
      </c>
      <c r="C5" s="276"/>
      <c r="D5" s="276"/>
      <c r="E5" s="276"/>
      <c r="F5" s="276"/>
    </row>
    <row r="6" spans="2:6" s="35" customFormat="1" ht="18.75" customHeight="1">
      <c r="B6" s="281" t="s">
        <v>33</v>
      </c>
      <c r="C6" s="281"/>
      <c r="D6" s="281"/>
      <c r="E6" s="281"/>
      <c r="F6" s="281"/>
    </row>
    <row r="7" spans="2:6" s="221" customFormat="1" ht="18.75" customHeight="1">
      <c r="B7" s="271" t="s">
        <v>214</v>
      </c>
      <c r="C7" s="271"/>
      <c r="D7" s="271"/>
      <c r="E7" s="271"/>
      <c r="F7" s="271"/>
    </row>
    <row r="8" spans="2:6" ht="9.75" customHeight="1">
      <c r="B8" s="271"/>
      <c r="C8" s="271"/>
      <c r="D8" s="271"/>
      <c r="E8" s="271"/>
      <c r="F8" s="271"/>
    </row>
    <row r="9" spans="3:5" ht="18.75" customHeight="1">
      <c r="C9" s="272" t="s">
        <v>220</v>
      </c>
      <c r="D9" s="274" t="s">
        <v>218</v>
      </c>
      <c r="E9" s="275"/>
    </row>
    <row r="10" spans="3:5" s="26" customFormat="1" ht="39" customHeight="1">
      <c r="C10" s="273"/>
      <c r="D10" s="135" t="s">
        <v>40</v>
      </c>
      <c r="E10" s="136" t="s">
        <v>91</v>
      </c>
    </row>
    <row r="11" spans="3:5" s="26" customFormat="1" ht="6" customHeight="1">
      <c r="C11" s="107"/>
      <c r="D11" s="129"/>
      <c r="E11" s="129"/>
    </row>
    <row r="12" spans="3:5" s="27" customFormat="1" ht="21.75" customHeight="1">
      <c r="C12" s="126" t="s">
        <v>48</v>
      </c>
      <c r="D12" s="130">
        <f>SUM(D13:D17)</f>
        <v>1551</v>
      </c>
      <c r="E12" s="130">
        <f>SUM(E13:E17)</f>
        <v>4048</v>
      </c>
    </row>
    <row r="13" spans="3:5" s="27" customFormat="1" ht="21.75" customHeight="1">
      <c r="C13" s="127" t="s">
        <v>92</v>
      </c>
      <c r="D13" s="131">
        <v>1406</v>
      </c>
      <c r="E13" s="131">
        <v>3669</v>
      </c>
    </row>
    <row r="14" spans="3:5" s="27" customFormat="1" ht="21.75" customHeight="1">
      <c r="C14" s="127" t="s">
        <v>0</v>
      </c>
      <c r="D14" s="131">
        <v>88</v>
      </c>
      <c r="E14" s="131">
        <v>231</v>
      </c>
    </row>
    <row r="15" spans="3:5" s="27" customFormat="1" ht="21.75" customHeight="1">
      <c r="C15" s="127" t="s">
        <v>93</v>
      </c>
      <c r="D15" s="131">
        <v>52</v>
      </c>
      <c r="E15" s="131">
        <v>135</v>
      </c>
    </row>
    <row r="16" spans="3:5" s="27" customFormat="1" ht="21.75" customHeight="1">
      <c r="C16" s="127" t="s">
        <v>117</v>
      </c>
      <c r="D16" s="131">
        <v>3</v>
      </c>
      <c r="E16" s="131">
        <v>8</v>
      </c>
    </row>
    <row r="17" spans="3:5" s="27" customFormat="1" ht="21.75" customHeight="1">
      <c r="C17" s="127" t="s">
        <v>94</v>
      </c>
      <c r="D17" s="131">
        <v>2</v>
      </c>
      <c r="E17" s="131">
        <v>5</v>
      </c>
    </row>
    <row r="18" spans="3:5" s="27" customFormat="1" ht="9.75" customHeight="1">
      <c r="C18" s="127"/>
      <c r="D18" s="131"/>
      <c r="E18" s="131"/>
    </row>
    <row r="19" spans="3:5" s="27" customFormat="1" ht="21.75" customHeight="1">
      <c r="C19" s="126" t="s">
        <v>47</v>
      </c>
      <c r="D19" s="130">
        <f>SUM(D20:D24)</f>
        <v>1207</v>
      </c>
      <c r="E19" s="130">
        <f>SUM(E20:E24)</f>
        <v>3150</v>
      </c>
    </row>
    <row r="20" spans="3:5" s="27" customFormat="1" ht="21.75" customHeight="1">
      <c r="C20" s="127" t="s">
        <v>95</v>
      </c>
      <c r="D20" s="131">
        <v>576</v>
      </c>
      <c r="E20" s="131">
        <v>1503</v>
      </c>
    </row>
    <row r="21" spans="3:7" s="27" customFormat="1" ht="21.75" customHeight="1">
      <c r="C21" s="127" t="s">
        <v>93</v>
      </c>
      <c r="D21" s="131">
        <v>322</v>
      </c>
      <c r="E21" s="131">
        <v>841</v>
      </c>
      <c r="G21" s="51"/>
    </row>
    <row r="22" spans="3:5" s="27" customFormat="1" ht="21.75" customHeight="1">
      <c r="C22" s="127" t="s">
        <v>92</v>
      </c>
      <c r="D22" s="131">
        <v>234</v>
      </c>
      <c r="E22" s="131">
        <v>611</v>
      </c>
    </row>
    <row r="23" spans="3:5" s="27" customFormat="1" ht="21.75" customHeight="1">
      <c r="C23" s="127" t="s">
        <v>117</v>
      </c>
      <c r="D23" s="131">
        <v>36</v>
      </c>
      <c r="E23" s="131">
        <v>95</v>
      </c>
    </row>
    <row r="24" spans="3:5" s="27" customFormat="1" ht="21.75" customHeight="1">
      <c r="C24" s="127" t="s">
        <v>94</v>
      </c>
      <c r="D24" s="131">
        <v>39</v>
      </c>
      <c r="E24" s="131">
        <v>100</v>
      </c>
    </row>
    <row r="25" spans="3:5" s="27" customFormat="1" ht="7.5" customHeight="1">
      <c r="C25" s="128"/>
      <c r="D25" s="132"/>
      <c r="E25" s="132"/>
    </row>
    <row r="26" spans="3:5" s="26" customFormat="1" ht="15" customHeight="1">
      <c r="C26" s="277" t="s">
        <v>1</v>
      </c>
      <c r="D26" s="279">
        <f>+D12+D19</f>
        <v>2758</v>
      </c>
      <c r="E26" s="279">
        <f>+E12+E19</f>
        <v>7198</v>
      </c>
    </row>
    <row r="27" spans="3:5" s="26" customFormat="1" ht="15" customHeight="1">
      <c r="C27" s="278"/>
      <c r="D27" s="280"/>
      <c r="E27" s="280"/>
    </row>
    <row r="28" spans="3:5" s="5" customFormat="1" ht="7.5" customHeight="1">
      <c r="C28" s="4"/>
      <c r="D28" s="33"/>
      <c r="E28" s="33"/>
    </row>
    <row r="29" spans="3:5" s="24" customFormat="1" ht="34.5" customHeight="1">
      <c r="C29" s="263" t="s">
        <v>205</v>
      </c>
      <c r="D29" s="263"/>
      <c r="E29" s="263"/>
    </row>
    <row r="30" spans="3:5" s="24" customFormat="1" ht="15.75" customHeight="1">
      <c r="C30" s="264" t="s">
        <v>68</v>
      </c>
      <c r="D30" s="264"/>
      <c r="E30" s="264"/>
    </row>
    <row r="31" spans="3:5" s="24" customFormat="1" ht="15.75" customHeight="1">
      <c r="C31" s="241" t="s">
        <v>69</v>
      </c>
      <c r="D31" s="242"/>
      <c r="E31" s="242"/>
    </row>
    <row r="32" spans="2:6" s="18" customFormat="1" ht="15.75" customHeight="1">
      <c r="B32" s="56" t="s">
        <v>96</v>
      </c>
      <c r="C32" s="56"/>
      <c r="D32" s="56"/>
      <c r="E32" s="56"/>
      <c r="F32" s="63"/>
    </row>
    <row r="33" spans="2:6" s="18" customFormat="1" ht="15.75" customHeight="1">
      <c r="B33" s="56" t="s">
        <v>97</v>
      </c>
      <c r="C33" s="56"/>
      <c r="D33" s="56"/>
      <c r="E33" s="56"/>
      <c r="F33" s="63"/>
    </row>
    <row r="34" s="24" customFormat="1" ht="14.25">
      <c r="C34" s="41"/>
    </row>
    <row r="46" ht="12.75" hidden="1"/>
    <row r="47" ht="12.75" hidden="1"/>
    <row r="48" ht="12.75" hidden="1"/>
  </sheetData>
  <sheetProtection/>
  <mergeCells count="16">
    <mergeCell ref="C31:E31"/>
    <mergeCell ref="B5:F5"/>
    <mergeCell ref="C26:C27"/>
    <mergeCell ref="D26:D27"/>
    <mergeCell ref="E26:E27"/>
    <mergeCell ref="B6:F6"/>
    <mergeCell ref="C29:E29"/>
    <mergeCell ref="C30:E30"/>
    <mergeCell ref="B1:F1"/>
    <mergeCell ref="B2:F2"/>
    <mergeCell ref="B3:F3"/>
    <mergeCell ref="B4:F4"/>
    <mergeCell ref="B7:F7"/>
    <mergeCell ref="B8:F8"/>
    <mergeCell ref="C9:C10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8"/>
  <sheetViews>
    <sheetView showGridLines="0" zoomScale="80" zoomScaleNormal="80" zoomScalePageLayoutView="0" workbookViewId="0" topLeftCell="A19">
      <selection activeCell="J10" sqref="J10"/>
    </sheetView>
  </sheetViews>
  <sheetFormatPr defaultColWidth="11.421875" defaultRowHeight="12.75"/>
  <cols>
    <col min="1" max="1" width="3.140625" style="2" customWidth="1"/>
    <col min="2" max="2" width="0.5625" style="2" customWidth="1"/>
    <col min="3" max="3" width="44.421875" style="2" customWidth="1"/>
    <col min="4" max="5" width="19.7109375" style="2" customWidth="1"/>
    <col min="6" max="6" width="0.5625" style="2" customWidth="1"/>
    <col min="7" max="16384" width="11.421875" style="2" customWidth="1"/>
  </cols>
  <sheetData>
    <row r="1" spans="2:3" ht="12.75">
      <c r="B1" s="1"/>
      <c r="C1" s="1"/>
    </row>
    <row r="2" spans="2:6" s="35" customFormat="1" ht="13.5" customHeight="1">
      <c r="B2" s="187"/>
      <c r="C2" s="187"/>
      <c r="D2" s="187"/>
      <c r="E2" s="187"/>
      <c r="F2" s="34"/>
    </row>
    <row r="3" spans="2:6" s="35" customFormat="1" ht="13.5" customHeight="1">
      <c r="B3" s="187"/>
      <c r="C3" s="187"/>
      <c r="D3" s="187"/>
      <c r="E3" s="187"/>
      <c r="F3" s="34"/>
    </row>
    <row r="4" spans="2:6" s="35" customFormat="1" ht="18">
      <c r="B4" s="187"/>
      <c r="C4" s="187"/>
      <c r="D4" s="187"/>
      <c r="E4" s="187"/>
      <c r="F4" s="34"/>
    </row>
    <row r="5" spans="2:6" s="35" customFormat="1" ht="18">
      <c r="B5" s="187" t="s">
        <v>9</v>
      </c>
      <c r="C5" s="187"/>
      <c r="D5" s="187"/>
      <c r="E5" s="187"/>
      <c r="F5" s="34"/>
    </row>
    <row r="6" spans="2:6" s="35" customFormat="1" ht="19.5" customHeight="1">
      <c r="B6" s="281" t="s">
        <v>33</v>
      </c>
      <c r="C6" s="281"/>
      <c r="D6" s="281"/>
      <c r="E6" s="281"/>
      <c r="F6" s="281"/>
    </row>
    <row r="7" spans="2:6" s="221" customFormat="1" ht="22.5" customHeight="1">
      <c r="B7" s="288" t="s">
        <v>98</v>
      </c>
      <c r="C7" s="288"/>
      <c r="D7" s="288"/>
      <c r="E7" s="288"/>
      <c r="F7" s="288"/>
    </row>
    <row r="8" spans="2:6" s="24" customFormat="1" ht="9" customHeight="1">
      <c r="B8" s="271"/>
      <c r="C8" s="271"/>
      <c r="D8" s="271"/>
      <c r="E8" s="271"/>
      <c r="F8" s="23"/>
    </row>
    <row r="9" spans="3:5" ht="18.75" customHeight="1">
      <c r="C9" s="282" t="s">
        <v>99</v>
      </c>
      <c r="D9" s="274" t="s">
        <v>218</v>
      </c>
      <c r="E9" s="275"/>
    </row>
    <row r="10" spans="3:5" s="26" customFormat="1" ht="39" customHeight="1">
      <c r="C10" s="283"/>
      <c r="D10" s="98" t="s">
        <v>40</v>
      </c>
      <c r="E10" s="98" t="s">
        <v>84</v>
      </c>
    </row>
    <row r="11" spans="3:5" s="26" customFormat="1" ht="8.25" customHeight="1">
      <c r="C11" s="107"/>
      <c r="D11" s="134"/>
      <c r="E11" s="133"/>
    </row>
    <row r="12" spans="3:5" s="27" customFormat="1" ht="21.75" customHeight="1">
      <c r="C12" s="99" t="s">
        <v>34</v>
      </c>
      <c r="D12" s="101">
        <f>SUM(D13:D14)</f>
        <v>2006</v>
      </c>
      <c r="E12" s="104">
        <f>SUM(E13:E14)</f>
        <v>5235</v>
      </c>
    </row>
    <row r="13" spans="3:8" s="27" customFormat="1" ht="21.75" customHeight="1">
      <c r="C13" s="100" t="s">
        <v>46</v>
      </c>
      <c r="D13" s="102">
        <v>455</v>
      </c>
      <c r="E13" s="103">
        <v>1187</v>
      </c>
      <c r="H13" s="105"/>
    </row>
    <row r="14" spans="3:5" s="27" customFormat="1" ht="21.75" customHeight="1">
      <c r="C14" s="100" t="s">
        <v>45</v>
      </c>
      <c r="D14" s="102">
        <v>1551</v>
      </c>
      <c r="E14" s="103">
        <v>4048</v>
      </c>
    </row>
    <row r="15" spans="3:5" s="27" customFormat="1" ht="11.25" customHeight="1">
      <c r="C15" s="100"/>
      <c r="D15" s="102"/>
      <c r="E15" s="103"/>
    </row>
    <row r="16" spans="3:5" s="27" customFormat="1" ht="21.75" customHeight="1">
      <c r="C16" s="99" t="s">
        <v>35</v>
      </c>
      <c r="D16" s="101">
        <f>SUM(D17:D18)</f>
        <v>752</v>
      </c>
      <c r="E16" s="104">
        <f>SUM(E17:E18)</f>
        <v>1963</v>
      </c>
    </row>
    <row r="17" spans="3:5" s="27" customFormat="1" ht="21.75" customHeight="1">
      <c r="C17" s="100" t="s">
        <v>46</v>
      </c>
      <c r="D17" s="102">
        <v>752</v>
      </c>
      <c r="E17" s="103">
        <v>1963</v>
      </c>
    </row>
    <row r="18" spans="3:5" s="27" customFormat="1" ht="21.75" customHeight="1">
      <c r="C18" s="100" t="s">
        <v>45</v>
      </c>
      <c r="D18" s="102">
        <v>0</v>
      </c>
      <c r="E18" s="103">
        <v>0</v>
      </c>
    </row>
    <row r="19" spans="3:5" s="27" customFormat="1" ht="7.5" customHeight="1">
      <c r="C19" s="100"/>
      <c r="D19" s="102"/>
      <c r="E19" s="103"/>
    </row>
    <row r="20" spans="3:5" s="27" customFormat="1" ht="15" customHeight="1">
      <c r="C20" s="284" t="s">
        <v>1</v>
      </c>
      <c r="D20" s="286">
        <f>+D16+D12</f>
        <v>2758</v>
      </c>
      <c r="E20" s="286">
        <f>+E16+E12</f>
        <v>7198</v>
      </c>
    </row>
    <row r="21" spans="3:5" s="26" customFormat="1" ht="15" customHeight="1">
      <c r="C21" s="285"/>
      <c r="D21" s="287"/>
      <c r="E21" s="287"/>
    </row>
    <row r="22" spans="3:5" s="27" customFormat="1" ht="7.5" customHeight="1">
      <c r="C22" s="28"/>
      <c r="D22" s="29"/>
      <c r="E22" s="29"/>
    </row>
    <row r="23" spans="3:5" s="24" customFormat="1" ht="45" customHeight="1">
      <c r="C23" s="263" t="s">
        <v>205</v>
      </c>
      <c r="D23" s="263"/>
      <c r="E23" s="263"/>
    </row>
    <row r="24" spans="3:5" s="24" customFormat="1" ht="15.75" customHeight="1">
      <c r="C24" s="264" t="s">
        <v>68</v>
      </c>
      <c r="D24" s="264"/>
      <c r="E24" s="264"/>
    </row>
    <row r="25" spans="3:5" s="24" customFormat="1" ht="15.75" customHeight="1">
      <c r="C25" s="241" t="s">
        <v>69</v>
      </c>
      <c r="D25" s="241"/>
      <c r="E25" s="241"/>
    </row>
    <row r="26" spans="2:6" s="18" customFormat="1" ht="15.75" customHeight="1">
      <c r="B26" s="56" t="s">
        <v>96</v>
      </c>
      <c r="C26" s="56"/>
      <c r="D26" s="56"/>
      <c r="E26" s="56"/>
      <c r="F26" s="63"/>
    </row>
    <row r="27" spans="2:6" s="18" customFormat="1" ht="15.75" customHeight="1">
      <c r="B27" s="56" t="s">
        <v>97</v>
      </c>
      <c r="C27" s="56"/>
      <c r="D27" s="56"/>
      <c r="E27" s="56"/>
      <c r="F27" s="63"/>
    </row>
    <row r="28" spans="3:5" s="24" customFormat="1" ht="14.25">
      <c r="C28" s="84"/>
      <c r="D28" s="85"/>
      <c r="E28" s="85"/>
    </row>
  </sheetData>
  <sheetProtection/>
  <mergeCells count="15">
    <mergeCell ref="B6:F6"/>
    <mergeCell ref="C25:E25"/>
    <mergeCell ref="C24:E24"/>
    <mergeCell ref="C23:E23"/>
    <mergeCell ref="B7:F7"/>
    <mergeCell ref="D9:E9"/>
    <mergeCell ref="B2:E2"/>
    <mergeCell ref="B3:E3"/>
    <mergeCell ref="B4:E4"/>
    <mergeCell ref="B5:E5"/>
    <mergeCell ref="C9:C10"/>
    <mergeCell ref="B8:E8"/>
    <mergeCell ref="C20:C21"/>
    <mergeCell ref="D20:D21"/>
    <mergeCell ref="E20:E21"/>
  </mergeCells>
  <printOptions horizontalCentered="1"/>
  <pageMargins left="0.5905511811023623" right="0.5905511811023623" top="0.984251968503937" bottom="0.984251968503937" header="0.31496062992125984" footer="0.31496062992125984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61"/>
  <sheetViews>
    <sheetView showGridLines="0" zoomScale="80" zoomScaleNormal="80" zoomScalePageLayoutView="0" workbookViewId="0" topLeftCell="A1">
      <selection activeCell="K5" sqref="K5"/>
    </sheetView>
  </sheetViews>
  <sheetFormatPr defaultColWidth="11.421875" defaultRowHeight="12.75"/>
  <cols>
    <col min="1" max="1" width="7.28125" style="2" customWidth="1"/>
    <col min="2" max="2" width="0.42578125" style="2" customWidth="1"/>
    <col min="3" max="3" width="43.421875" style="2" customWidth="1"/>
    <col min="4" max="5" width="19.7109375" style="2" customWidth="1"/>
    <col min="6" max="6" width="0.5625" style="2" customWidth="1"/>
    <col min="7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2.75">
      <c r="B4" s="1"/>
      <c r="C4" s="1"/>
    </row>
    <row r="5" spans="2:6" s="35" customFormat="1" ht="18">
      <c r="B5" s="187" t="s">
        <v>10</v>
      </c>
      <c r="C5" s="187"/>
      <c r="D5" s="187"/>
      <c r="E5" s="187"/>
      <c r="F5" s="34"/>
    </row>
    <row r="6" spans="2:6" s="35" customFormat="1" ht="20.25" customHeight="1">
      <c r="B6" s="281" t="str">
        <f>+'Tipo de Deuda'!B6:F6</f>
        <v>DEUDA DE LAS EMPRESAS PÚBLICAS</v>
      </c>
      <c r="C6" s="281"/>
      <c r="D6" s="281"/>
      <c r="E6" s="281"/>
      <c r="F6" s="281"/>
    </row>
    <row r="7" spans="2:6" s="221" customFormat="1" ht="20.25" customHeight="1">
      <c r="B7" s="271" t="s">
        <v>100</v>
      </c>
      <c r="C7" s="271"/>
      <c r="D7" s="271"/>
      <c r="E7" s="271"/>
      <c r="F7" s="271"/>
    </row>
    <row r="8" spans="2:6" s="24" customFormat="1" ht="12.75" customHeight="1">
      <c r="B8" s="293"/>
      <c r="C8" s="293"/>
      <c r="D8" s="293"/>
      <c r="E8" s="293"/>
      <c r="F8" s="293"/>
    </row>
    <row r="9" spans="2:8" ht="18.75" customHeight="1">
      <c r="B9" s="22"/>
      <c r="C9" s="290" t="s">
        <v>221</v>
      </c>
      <c r="D9" s="289" t="s">
        <v>218</v>
      </c>
      <c r="E9" s="275"/>
      <c r="F9" s="24"/>
      <c r="G9" s="24"/>
      <c r="H9" s="24"/>
    </row>
    <row r="10" spans="3:5" s="26" customFormat="1" ht="39.75" customHeight="1">
      <c r="C10" s="291"/>
      <c r="D10" s="137" t="s">
        <v>40</v>
      </c>
      <c r="E10" s="137" t="s">
        <v>84</v>
      </c>
    </row>
    <row r="11" spans="3:5" s="26" customFormat="1" ht="7.5" customHeight="1">
      <c r="C11" s="142"/>
      <c r="D11" s="140"/>
      <c r="E11" s="145"/>
    </row>
    <row r="12" spans="3:8" s="26" customFormat="1" ht="21.75" customHeight="1">
      <c r="C12" s="146" t="s">
        <v>101</v>
      </c>
      <c r="D12" s="147">
        <f>SUM(D13:D14)</f>
        <v>792</v>
      </c>
      <c r="E12" s="104">
        <f>SUM(E13:E14)</f>
        <v>2067</v>
      </c>
      <c r="H12" s="150"/>
    </row>
    <row r="13" spans="3:8" s="26" customFormat="1" ht="21.75" customHeight="1">
      <c r="C13" s="148" t="s">
        <v>46</v>
      </c>
      <c r="D13" s="149">
        <v>221</v>
      </c>
      <c r="E13" s="103">
        <v>576</v>
      </c>
      <c r="H13" s="150"/>
    </row>
    <row r="14" spans="3:8" s="26" customFormat="1" ht="21.75" customHeight="1">
      <c r="C14" s="148" t="s">
        <v>45</v>
      </c>
      <c r="D14" s="149">
        <v>571</v>
      </c>
      <c r="E14" s="103">
        <v>1491</v>
      </c>
      <c r="H14" s="150"/>
    </row>
    <row r="15" spans="3:8" s="26" customFormat="1" ht="9.75" customHeight="1">
      <c r="C15" s="142"/>
      <c r="D15" s="141"/>
      <c r="E15" s="139"/>
      <c r="H15" s="150"/>
    </row>
    <row r="16" spans="3:8" s="26" customFormat="1" ht="21.75" customHeight="1">
      <c r="C16" s="146" t="s">
        <v>102</v>
      </c>
      <c r="D16" s="147">
        <f>SUM(D17:D18)</f>
        <v>1966</v>
      </c>
      <c r="E16" s="147">
        <f>SUM(E17:E18)</f>
        <v>5131</v>
      </c>
      <c r="H16" s="150"/>
    </row>
    <row r="17" spans="3:8" s="26" customFormat="1" ht="21.75" customHeight="1">
      <c r="C17" s="148" t="s">
        <v>46</v>
      </c>
      <c r="D17" s="149">
        <f>+D21+D25+D29</f>
        <v>986</v>
      </c>
      <c r="E17" s="149">
        <f>+E21+E25+E29</f>
        <v>2574</v>
      </c>
      <c r="H17" s="91"/>
    </row>
    <row r="18" spans="3:8" s="26" customFormat="1" ht="21.75" customHeight="1">
      <c r="C18" s="148" t="s">
        <v>45</v>
      </c>
      <c r="D18" s="149">
        <f>+D22+D26+D30</f>
        <v>980</v>
      </c>
      <c r="E18" s="149">
        <f>+E22+E26+E30</f>
        <v>2557</v>
      </c>
      <c r="H18" s="91"/>
    </row>
    <row r="19" spans="3:8" s="26" customFormat="1" ht="10.5" customHeight="1">
      <c r="C19" s="148"/>
      <c r="D19" s="149"/>
      <c r="E19" s="103"/>
      <c r="H19" s="91"/>
    </row>
    <row r="20" spans="3:8" s="26" customFormat="1" ht="21.75" customHeight="1">
      <c r="C20" s="226" t="s">
        <v>200</v>
      </c>
      <c r="D20" s="224">
        <f>SUM(D21:D22)</f>
        <v>985</v>
      </c>
      <c r="E20" s="225">
        <f>SUM(E21:E22)</f>
        <v>2569</v>
      </c>
      <c r="H20" s="91"/>
    </row>
    <row r="21" spans="3:8" s="26" customFormat="1" ht="21.75" customHeight="1">
      <c r="C21" s="227" t="s">
        <v>46</v>
      </c>
      <c r="D21" s="149">
        <v>755</v>
      </c>
      <c r="E21" s="103">
        <v>1970</v>
      </c>
      <c r="H21" s="91"/>
    </row>
    <row r="22" spans="3:8" s="26" customFormat="1" ht="21.75" customHeight="1">
      <c r="C22" s="227" t="s">
        <v>45</v>
      </c>
      <c r="D22" s="149">
        <v>230</v>
      </c>
      <c r="E22" s="103">
        <v>599</v>
      </c>
      <c r="H22" s="91"/>
    </row>
    <row r="23" spans="3:8" s="26" customFormat="1" ht="9.75" customHeight="1">
      <c r="C23" s="148"/>
      <c r="D23" s="149"/>
      <c r="E23" s="103"/>
      <c r="H23" s="91"/>
    </row>
    <row r="24" spans="3:8" s="26" customFormat="1" ht="21.75" customHeight="1">
      <c r="C24" s="226" t="s">
        <v>201</v>
      </c>
      <c r="D24" s="224">
        <f>SUM(D25:D26)</f>
        <v>912</v>
      </c>
      <c r="E24" s="225">
        <f>SUM(E25:E26)</f>
        <v>2381</v>
      </c>
      <c r="H24" s="91"/>
    </row>
    <row r="25" spans="3:8" s="26" customFormat="1" ht="21.75" customHeight="1">
      <c r="C25" s="227" t="s">
        <v>46</v>
      </c>
      <c r="D25" s="149">
        <v>219</v>
      </c>
      <c r="E25" s="103">
        <v>572</v>
      </c>
      <c r="H25" s="91"/>
    </row>
    <row r="26" spans="3:8" s="26" customFormat="1" ht="21.75" customHeight="1">
      <c r="C26" s="227" t="s">
        <v>45</v>
      </c>
      <c r="D26" s="149">
        <v>693</v>
      </c>
      <c r="E26" s="103">
        <v>1809</v>
      </c>
      <c r="H26" s="91"/>
    </row>
    <row r="27" spans="3:8" s="26" customFormat="1" ht="9.75" customHeight="1">
      <c r="C27" s="148"/>
      <c r="D27" s="149"/>
      <c r="E27" s="103"/>
      <c r="H27" s="91"/>
    </row>
    <row r="28" spans="3:8" s="26" customFormat="1" ht="21.75" customHeight="1">
      <c r="C28" s="226" t="s">
        <v>202</v>
      </c>
      <c r="D28" s="224">
        <f>SUM(D29:D30)</f>
        <v>69</v>
      </c>
      <c r="E28" s="225">
        <f>SUM(E29:E30)</f>
        <v>181</v>
      </c>
      <c r="H28" s="91"/>
    </row>
    <row r="29" spans="3:8" s="26" customFormat="1" ht="21.75" customHeight="1">
      <c r="C29" s="227" t="s">
        <v>46</v>
      </c>
      <c r="D29" s="149">
        <v>12</v>
      </c>
      <c r="E29" s="103">
        <v>32</v>
      </c>
      <c r="H29" s="91"/>
    </row>
    <row r="30" spans="3:8" s="26" customFormat="1" ht="21.75" customHeight="1">
      <c r="C30" s="227" t="s">
        <v>45</v>
      </c>
      <c r="D30" s="149">
        <v>57</v>
      </c>
      <c r="E30" s="103">
        <v>149</v>
      </c>
      <c r="H30" s="91"/>
    </row>
    <row r="31" spans="3:8" s="26" customFormat="1" ht="8.25" customHeight="1">
      <c r="C31" s="144"/>
      <c r="D31" s="140"/>
      <c r="E31" s="138"/>
      <c r="H31" s="91"/>
    </row>
    <row r="32" spans="3:5" s="26" customFormat="1" ht="15" customHeight="1">
      <c r="C32" s="294" t="s">
        <v>1</v>
      </c>
      <c r="D32" s="286">
        <f>+D16+D12</f>
        <v>2758</v>
      </c>
      <c r="E32" s="286">
        <f>+E16+E12</f>
        <v>7198</v>
      </c>
    </row>
    <row r="33" spans="3:5" s="26" customFormat="1" ht="15" customHeight="1">
      <c r="C33" s="278"/>
      <c r="D33" s="287"/>
      <c r="E33" s="287"/>
    </row>
    <row r="34" spans="3:5" s="5" customFormat="1" ht="7.5" customHeight="1">
      <c r="C34" s="4"/>
      <c r="D34" s="25"/>
      <c r="E34" s="25"/>
    </row>
    <row r="35" spans="3:5" s="24" customFormat="1" ht="45" customHeight="1">
      <c r="C35" s="263" t="s">
        <v>205</v>
      </c>
      <c r="D35" s="263"/>
      <c r="E35" s="263"/>
    </row>
    <row r="36" spans="3:5" s="24" customFormat="1" ht="15.75" customHeight="1">
      <c r="C36" s="264" t="s">
        <v>68</v>
      </c>
      <c r="D36" s="264"/>
      <c r="E36" s="264"/>
    </row>
    <row r="37" spans="3:5" s="24" customFormat="1" ht="15.75" customHeight="1">
      <c r="C37" s="241" t="s">
        <v>69</v>
      </c>
      <c r="D37" s="242"/>
      <c r="E37" s="242"/>
    </row>
    <row r="38" spans="2:6" s="18" customFormat="1" ht="15.75" customHeight="1">
      <c r="B38" s="56" t="s">
        <v>105</v>
      </c>
      <c r="C38" s="56"/>
      <c r="D38" s="56"/>
      <c r="E38" s="56"/>
      <c r="F38" s="63"/>
    </row>
    <row r="39" spans="2:6" s="18" customFormat="1" ht="15.75" customHeight="1">
      <c r="B39" s="56" t="s">
        <v>103</v>
      </c>
      <c r="C39" s="56"/>
      <c r="D39" s="56"/>
      <c r="E39" s="56"/>
      <c r="F39" s="63"/>
    </row>
    <row r="40" s="24" customFormat="1" ht="15.75" customHeight="1"/>
    <row r="41" spans="3:5" ht="12.75">
      <c r="C41" s="213"/>
      <c r="D41" s="213"/>
      <c r="E41" s="213"/>
    </row>
    <row r="42" spans="3:5" ht="12.75">
      <c r="C42" s="213"/>
      <c r="D42" s="213"/>
      <c r="E42" s="213"/>
    </row>
    <row r="43" spans="3:5" ht="16.5">
      <c r="C43" s="223" t="s">
        <v>101</v>
      </c>
      <c r="D43" s="214">
        <f>+D12/D32</f>
        <v>0.2871646120377085</v>
      </c>
      <c r="E43" s="213"/>
    </row>
    <row r="44" spans="3:5" ht="16.5">
      <c r="C44" s="223" t="s">
        <v>102</v>
      </c>
      <c r="D44" s="214">
        <f>+D16/D32</f>
        <v>0.7128353879622915</v>
      </c>
      <c r="E44" s="213"/>
    </row>
    <row r="45" spans="3:5" ht="12.75">
      <c r="C45" s="213"/>
      <c r="D45" s="213"/>
      <c r="E45" s="213"/>
    </row>
    <row r="46" spans="3:5" ht="12.75">
      <c r="C46" s="213"/>
      <c r="D46" s="213"/>
      <c r="E46" s="213"/>
    </row>
    <row r="47" spans="3:5" ht="12.75">
      <c r="C47" s="213"/>
      <c r="D47" s="213"/>
      <c r="E47" s="213"/>
    </row>
    <row r="61" spans="3:6" ht="14.25">
      <c r="C61" s="292"/>
      <c r="D61" s="292"/>
      <c r="E61" s="292"/>
      <c r="F61" s="292"/>
    </row>
  </sheetData>
  <sheetProtection/>
  <mergeCells count="13">
    <mergeCell ref="C61:F61"/>
    <mergeCell ref="B5:E5"/>
    <mergeCell ref="B6:F6"/>
    <mergeCell ref="C35:E35"/>
    <mergeCell ref="C36:E36"/>
    <mergeCell ref="B8:F8"/>
    <mergeCell ref="B7:F7"/>
    <mergeCell ref="C32:C33"/>
    <mergeCell ref="D32:D33"/>
    <mergeCell ref="E32:E33"/>
    <mergeCell ref="D9:E9"/>
    <mergeCell ref="C9:C10"/>
    <mergeCell ref="C37:E37"/>
  </mergeCells>
  <printOptions horizontalCentered="1"/>
  <pageMargins left="0.59" right="0.61" top="0.34" bottom="0.99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8"/>
  <sheetViews>
    <sheetView showGridLines="0" zoomScale="80" zoomScaleNormal="80" zoomScalePageLayoutView="0" workbookViewId="0" topLeftCell="A1">
      <selection activeCell="I15" sqref="I15"/>
    </sheetView>
  </sheetViews>
  <sheetFormatPr defaultColWidth="11.421875" defaultRowHeight="12.75"/>
  <cols>
    <col min="1" max="1" width="4.8515625" style="2" customWidth="1"/>
    <col min="2" max="2" width="0.85546875" style="2" customWidth="1"/>
    <col min="3" max="3" width="38.28125" style="2" customWidth="1"/>
    <col min="4" max="5" width="19.7109375" style="2" customWidth="1"/>
    <col min="6" max="6" width="0.5625" style="2" customWidth="1"/>
    <col min="7" max="16384" width="11.421875" style="2" customWidth="1"/>
  </cols>
  <sheetData>
    <row r="1" spans="2:3" ht="12.75">
      <c r="B1" s="1"/>
      <c r="C1" s="1"/>
    </row>
    <row r="2" spans="2:3" ht="12.75">
      <c r="B2" s="1"/>
      <c r="C2" s="1"/>
    </row>
    <row r="3" spans="2:3" ht="12.75">
      <c r="B3" s="1"/>
      <c r="C3" s="1"/>
    </row>
    <row r="4" spans="2:3" ht="15.75" customHeight="1">
      <c r="B4" s="1"/>
      <c r="C4" s="1"/>
    </row>
    <row r="5" spans="2:6" s="35" customFormat="1" ht="18">
      <c r="B5" s="187" t="s">
        <v>11</v>
      </c>
      <c r="C5" s="187"/>
      <c r="D5" s="187"/>
      <c r="E5" s="187"/>
      <c r="F5" s="34"/>
    </row>
    <row r="6" spans="2:6" s="35" customFormat="1" ht="20.25" customHeight="1">
      <c r="B6" s="281" t="s">
        <v>33</v>
      </c>
      <c r="C6" s="281"/>
      <c r="D6" s="281"/>
      <c r="E6" s="281"/>
      <c r="F6" s="281"/>
    </row>
    <row r="7" spans="2:6" s="221" customFormat="1" ht="20.25" customHeight="1">
      <c r="B7" s="271" t="s">
        <v>106</v>
      </c>
      <c r="C7" s="271"/>
      <c r="D7" s="271"/>
      <c r="E7" s="271"/>
      <c r="F7" s="271"/>
    </row>
    <row r="8" spans="2:6" ht="13.5" customHeight="1">
      <c r="B8" s="271"/>
      <c r="C8" s="271"/>
      <c r="D8" s="271"/>
      <c r="E8" s="271"/>
      <c r="F8" s="42"/>
    </row>
    <row r="9" spans="3:5" ht="18.75" customHeight="1">
      <c r="C9" s="282" t="s">
        <v>107</v>
      </c>
      <c r="D9" s="297" t="s">
        <v>218</v>
      </c>
      <c r="E9" s="298"/>
    </row>
    <row r="10" spans="3:5" s="36" customFormat="1" ht="39.75" customHeight="1">
      <c r="C10" s="299"/>
      <c r="D10" s="157" t="s">
        <v>40</v>
      </c>
      <c r="E10" s="157" t="s">
        <v>84</v>
      </c>
    </row>
    <row r="11" spans="3:5" s="36" customFormat="1" ht="9" customHeight="1">
      <c r="C11" s="107"/>
      <c r="D11" s="133"/>
      <c r="E11" s="133"/>
    </row>
    <row r="12" spans="3:7" s="27" customFormat="1" ht="21.75" customHeight="1">
      <c r="C12" s="126" t="s">
        <v>5</v>
      </c>
      <c r="D12" s="151">
        <f>SUM(D13:D14)</f>
        <v>2701</v>
      </c>
      <c r="E12" s="151">
        <f>SUM(E13:E14)</f>
        <v>7048</v>
      </c>
      <c r="G12" s="37"/>
    </row>
    <row r="13" spans="3:7" s="27" customFormat="1" ht="21.75" customHeight="1">
      <c r="C13" s="127" t="s">
        <v>46</v>
      </c>
      <c r="D13" s="138">
        <v>1207</v>
      </c>
      <c r="E13" s="138">
        <v>3149</v>
      </c>
      <c r="G13" s="37"/>
    </row>
    <row r="14" spans="3:7" s="27" customFormat="1" ht="21.75" customHeight="1">
      <c r="C14" s="127" t="s">
        <v>45</v>
      </c>
      <c r="D14" s="138">
        <v>1494</v>
      </c>
      <c r="E14" s="138">
        <v>3899</v>
      </c>
      <c r="G14" s="37"/>
    </row>
    <row r="15" spans="3:7" s="27" customFormat="1" ht="10.5" customHeight="1">
      <c r="C15" s="127"/>
      <c r="D15" s="138"/>
      <c r="E15" s="138"/>
      <c r="G15" s="37"/>
    </row>
    <row r="16" spans="3:7" s="27" customFormat="1" ht="21.75" customHeight="1">
      <c r="C16" s="126" t="s">
        <v>6</v>
      </c>
      <c r="D16" s="151">
        <f>SUM(D17)</f>
        <v>57</v>
      </c>
      <c r="E16" s="151">
        <f>SUM(E17)</f>
        <v>150</v>
      </c>
      <c r="G16" s="37"/>
    </row>
    <row r="17" spans="3:7" s="27" customFormat="1" ht="21.75" customHeight="1">
      <c r="C17" s="127" t="s">
        <v>45</v>
      </c>
      <c r="D17" s="138">
        <v>57</v>
      </c>
      <c r="E17" s="138">
        <v>150</v>
      </c>
      <c r="G17" s="37"/>
    </row>
    <row r="18" spans="3:7" s="27" customFormat="1" ht="9.75" customHeight="1">
      <c r="C18" s="128"/>
      <c r="D18" s="152"/>
      <c r="E18" s="152"/>
      <c r="G18" s="37"/>
    </row>
    <row r="19" spans="3:7" s="27" customFormat="1" ht="15" customHeight="1">
      <c r="C19" s="294" t="s">
        <v>1</v>
      </c>
      <c r="D19" s="295">
        <f>+D16+D12</f>
        <v>2758</v>
      </c>
      <c r="E19" s="295">
        <f>+E16+E12</f>
        <v>7198</v>
      </c>
      <c r="G19" s="37"/>
    </row>
    <row r="20" spans="3:7" s="26" customFormat="1" ht="15" customHeight="1">
      <c r="C20" s="278"/>
      <c r="D20" s="296"/>
      <c r="E20" s="296"/>
      <c r="G20" s="36"/>
    </row>
    <row r="21" spans="3:7" s="5" customFormat="1" ht="7.5" customHeight="1">
      <c r="C21" s="4"/>
      <c r="D21" s="33"/>
      <c r="E21" s="33"/>
      <c r="G21" s="3"/>
    </row>
    <row r="22" spans="3:5" s="24" customFormat="1" ht="45" customHeight="1">
      <c r="C22" s="263" t="s">
        <v>205</v>
      </c>
      <c r="D22" s="263"/>
      <c r="E22" s="263"/>
    </row>
    <row r="23" spans="3:5" s="24" customFormat="1" ht="15.75" customHeight="1">
      <c r="C23" s="264" t="s">
        <v>68</v>
      </c>
      <c r="D23" s="264"/>
      <c r="E23" s="264"/>
    </row>
    <row r="24" spans="3:5" s="24" customFormat="1" ht="15.75" customHeight="1">
      <c r="C24" s="241" t="s">
        <v>69</v>
      </c>
      <c r="D24" s="242"/>
      <c r="E24" s="242"/>
    </row>
    <row r="25" spans="2:6" s="18" customFormat="1" ht="15.75" customHeight="1">
      <c r="B25" s="56" t="s">
        <v>104</v>
      </c>
      <c r="C25" s="56"/>
      <c r="D25" s="56"/>
      <c r="E25" s="56"/>
      <c r="F25" s="63"/>
    </row>
    <row r="26" spans="2:6" s="18" customFormat="1" ht="15.75" customHeight="1">
      <c r="B26" s="56" t="s">
        <v>108</v>
      </c>
      <c r="C26" s="56"/>
      <c r="D26" s="56"/>
      <c r="E26" s="56"/>
      <c r="F26" s="63"/>
    </row>
    <row r="27" spans="3:5" s="24" customFormat="1" ht="14.25">
      <c r="C27" s="41"/>
      <c r="D27" s="19"/>
      <c r="E27" s="19"/>
    </row>
    <row r="28" s="24" customFormat="1" ht="14.25">
      <c r="C28" s="41"/>
    </row>
    <row r="45" ht="12.75" hidden="1"/>
    <row r="46" ht="12.75" hidden="1"/>
    <row r="47" ht="12.75" hidden="1"/>
    <row r="48" ht="12.75" hidden="1"/>
    <row r="49" ht="12.75" hidden="1"/>
    <row r="50" ht="27" customHeight="1" hidden="1"/>
  </sheetData>
  <sheetProtection/>
  <mergeCells count="12">
    <mergeCell ref="C22:E22"/>
    <mergeCell ref="C24:E24"/>
    <mergeCell ref="B7:F7"/>
    <mergeCell ref="D9:E9"/>
    <mergeCell ref="C9:C10"/>
    <mergeCell ref="C23:E23"/>
    <mergeCell ref="B8:E8"/>
    <mergeCell ref="C19:C20"/>
    <mergeCell ref="D19:D20"/>
    <mergeCell ref="E19:E20"/>
    <mergeCell ref="B5:E5"/>
    <mergeCell ref="B6:F6"/>
  </mergeCells>
  <printOptions horizontalCentered="1"/>
  <pageMargins left="0.61" right="0.6" top="0.99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cp:lastPrinted>2012-10-23T19:19:16Z</cp:lastPrinted>
  <dcterms:created xsi:type="dcterms:W3CDTF">2010-09-21T14:57:59Z</dcterms:created>
  <dcterms:modified xsi:type="dcterms:W3CDTF">2012-10-25T16:47:43Z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