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D:\MEF-Economia y Finanzas\Estadistica HISTORICA\ACTUALIZADO 2020\2022\"/>
    </mc:Choice>
  </mc:AlternateContent>
  <xr:revisionPtr revIDLastSave="0" documentId="13_ncr:1_{4F1D5001-44FA-4EF3-B5EE-3E39FA122E35}" xr6:coauthVersionLast="47" xr6:coauthVersionMax="47" xr10:uidLastSave="{00000000-0000-0000-0000-000000000000}"/>
  <bookViews>
    <workbookView xWindow="-110" yWindow="-110" windowWidth="19420" windowHeight="10300" tabRatio="663" xr2:uid="{00000000-000D-0000-FFFF-FFFF00000000}"/>
  </bookViews>
  <sheets>
    <sheet name="Concertaciones 2015_2025" sheetId="2" r:id="rId1"/>
  </sheets>
  <definedNames>
    <definedName name="_xlnm._FilterDatabase" localSheetId="0" hidden="1">'Concertaciones 2015_2025'!$A$9:$M$119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3" i="2" l="1"/>
  <c r="M12" i="2"/>
  <c r="L16" i="2"/>
  <c r="L15" i="2"/>
  <c r="L14" i="2"/>
  <c r="L13" i="2"/>
  <c r="L12" i="2"/>
  <c r="M30" i="2"/>
  <c r="M29" i="2"/>
  <c r="M28" i="2"/>
  <c r="M27" i="2"/>
  <c r="M26" i="2"/>
  <c r="M25" i="2"/>
  <c r="M24" i="2"/>
  <c r="M23" i="2"/>
  <c r="M22" i="2"/>
  <c r="M21" i="2"/>
  <c r="M20" i="2"/>
  <c r="L30" i="2"/>
  <c r="L29" i="2"/>
  <c r="L28" i="2"/>
  <c r="L27" i="2"/>
  <c r="L26" i="2"/>
  <c r="L25" i="2"/>
  <c r="L24" i="2"/>
  <c r="L23" i="2"/>
  <c r="L22" i="2"/>
  <c r="L21" i="2"/>
  <c r="L20" i="2"/>
</calcChain>
</file>

<file path=xl/sharedStrings.xml><?xml version="1.0" encoding="utf-8"?>
<sst xmlns="http://schemas.openxmlformats.org/spreadsheetml/2006/main" count="1009" uniqueCount="323">
  <si>
    <t>Acreedor</t>
  </si>
  <si>
    <t>Agricultura</t>
  </si>
  <si>
    <t>MEF</t>
  </si>
  <si>
    <t>US$</t>
  </si>
  <si>
    <t>Transportes</t>
  </si>
  <si>
    <t>Economía</t>
  </si>
  <si>
    <t>BID</t>
  </si>
  <si>
    <t>Energía y Minas</t>
  </si>
  <si>
    <t>Banco de la Nación</t>
  </si>
  <si>
    <t>COFIDE</t>
  </si>
  <si>
    <t>Saneamiento</t>
  </si>
  <si>
    <t>SEDAPAL</t>
  </si>
  <si>
    <t>CAF</t>
  </si>
  <si>
    <t>BIRF</t>
  </si>
  <si>
    <t>DEG</t>
  </si>
  <si>
    <t>Salud</t>
  </si>
  <si>
    <t>ICO</t>
  </si>
  <si>
    <t>FIDA</t>
  </si>
  <si>
    <t>Trabajo</t>
  </si>
  <si>
    <t>Educación</t>
  </si>
  <si>
    <t>KfW</t>
  </si>
  <si>
    <t>Justicia</t>
  </si>
  <si>
    <t>SUNAT</t>
  </si>
  <si>
    <t>COFOPRI</t>
  </si>
  <si>
    <t>JICA</t>
  </si>
  <si>
    <t>Sociales</t>
  </si>
  <si>
    <t>Club de París</t>
  </si>
  <si>
    <t>Transporte</t>
  </si>
  <si>
    <t>EUR</t>
  </si>
  <si>
    <t>MINCETUR</t>
  </si>
  <si>
    <t>PCM</t>
  </si>
  <si>
    <t>MININTER</t>
  </si>
  <si>
    <t>Apoyo Balanza de Pagos</t>
  </si>
  <si>
    <t>MVCS</t>
  </si>
  <si>
    <t>CGR</t>
  </si>
  <si>
    <t>PSI</t>
  </si>
  <si>
    <t>Producción</t>
  </si>
  <si>
    <t>Vivienda</t>
  </si>
  <si>
    <t>MINSA</t>
  </si>
  <si>
    <t>AGRO RURAL</t>
  </si>
  <si>
    <t>MINAM</t>
  </si>
  <si>
    <t>AGRORURAL</t>
  </si>
  <si>
    <t>MINEDU</t>
  </si>
  <si>
    <t>INIA</t>
  </si>
  <si>
    <t>D.S. Nº 380-2015-EF</t>
  </si>
  <si>
    <t>D.S. Nº 412-2015-EF</t>
  </si>
  <si>
    <t>Programa de Energías Renovables y Eficiencia Energética - Etapa II</t>
  </si>
  <si>
    <t>D.S. Nº 365-2015-EF</t>
  </si>
  <si>
    <t>D.S. Nº 413-2015-EF</t>
  </si>
  <si>
    <t>AATE</t>
  </si>
  <si>
    <t>MTC</t>
  </si>
  <si>
    <t>D.S. Nº 256-2016-EF</t>
  </si>
  <si>
    <t>D.S. Nº 379-2016-EF</t>
  </si>
  <si>
    <t>AFD</t>
  </si>
  <si>
    <t>D.S. Nº 255-2016-EF</t>
  </si>
  <si>
    <t>D.S. Nº 343-2016-EF</t>
  </si>
  <si>
    <t>D.S. Nº 396-2016-EF</t>
  </si>
  <si>
    <t>D.S. Nº 397-2016-EF</t>
  </si>
  <si>
    <t>D.S. Nº 398-2016-EF</t>
  </si>
  <si>
    <t>D.S. Nº 101-2016-EF</t>
  </si>
  <si>
    <t>D.S. Nº 172-2016-EF</t>
  </si>
  <si>
    <t>D.S. Nº 196-2016-EF</t>
  </si>
  <si>
    <t>D.S. Nº 240-2016-EF</t>
  </si>
  <si>
    <t>Obras hidráulicas mayores del proyecto Chavimochic Tercera Etapa</t>
  </si>
  <si>
    <t>Programa nacional de innovación en Pesca y Acuicultura</t>
  </si>
  <si>
    <t>MTPE</t>
  </si>
  <si>
    <t>PRODUCE</t>
  </si>
  <si>
    <t>D.S. Nº 233-2017-EF</t>
  </si>
  <si>
    <t>D.S. Nº 236-2017-EF</t>
  </si>
  <si>
    <t>ANA</t>
  </si>
  <si>
    <t>Ambiente</t>
  </si>
  <si>
    <t>D.S. Nº 254-2018-EF</t>
  </si>
  <si>
    <t>D.S. Nº 074-2018-EF</t>
  </si>
  <si>
    <t>D.S. Nº 171-2018-EF</t>
  </si>
  <si>
    <t>D.S. Nº 181-2018-EF</t>
  </si>
  <si>
    <t>D.S. Nº 201-2018-EF</t>
  </si>
  <si>
    <t>D.S. Nº 207-2018-EF</t>
  </si>
  <si>
    <t>D.S. Nº 218-2018-EF</t>
  </si>
  <si>
    <t>SENASA</t>
  </si>
  <si>
    <t>Programa de Recuperación de Áreas Degradadas por Residuos Sólidos en Zonas Prioritarias</t>
  </si>
  <si>
    <t>RENIEC</t>
  </si>
  <si>
    <t>Programa para la Mejora de la Calidad y Pertinencia de los Servicios de Educación Superior Universitaria y Tecnológica a Nivel Nacional</t>
  </si>
  <si>
    <t>Programa de Desarrollo de la Sanidad Agraria y la Inocuidad Agroalimentaria - Fase II</t>
  </si>
  <si>
    <t>Programa de Acompañamiento a las Reformas para Incrementar la Productividad en el Perú</t>
  </si>
  <si>
    <t>Programa de Apoyo a las Medidas de Ampliación de la Base Tributaria y Fomento a la Inversión</t>
  </si>
  <si>
    <t>Programa de Apoyo al Transporte Subnacional - PATS</t>
  </si>
  <si>
    <t>Monto en US$</t>
  </si>
  <si>
    <t>Monto
Original</t>
  </si>
  <si>
    <t>Dispositivo 
Legal</t>
  </si>
  <si>
    <t>Fecha de 
Publicación</t>
  </si>
  <si>
    <t>D.S. Nº 411-2019-EF</t>
  </si>
  <si>
    <t>D.S. Nº 213-2019-EF</t>
  </si>
  <si>
    <t>D.S. Nº 336-2019-EF</t>
  </si>
  <si>
    <t>D.S. Nº 050-2020-EF</t>
  </si>
  <si>
    <t>11.07.2019</t>
  </si>
  <si>
    <t>D.S. Nº 049-2020-EF</t>
  </si>
  <si>
    <t>D.S. Nº 368-2019-EF</t>
  </si>
  <si>
    <t>D.S. Nº 018-2021-EF</t>
  </si>
  <si>
    <t xml:space="preserve">D.S. Nº 099-2021-EF </t>
  </si>
  <si>
    <t xml:space="preserve">D.S. Nº 122-2021-EF </t>
  </si>
  <si>
    <t>Cultura</t>
  </si>
  <si>
    <t>Turismo</t>
  </si>
  <si>
    <t>Interior</t>
  </si>
  <si>
    <t xml:space="preserve">D.S. Nº 280-2021-EF </t>
  </si>
  <si>
    <t>INS</t>
  </si>
  <si>
    <t>MINEM</t>
  </si>
  <si>
    <t>Programa de Apoyo Presupuestal Habilitando un Desarrollo Verde y Resiliente</t>
  </si>
  <si>
    <t>CONCYTEC</t>
  </si>
  <si>
    <t>PROCIENCIA</t>
  </si>
  <si>
    <t>Año</t>
  </si>
  <si>
    <t>Finalidad</t>
  </si>
  <si>
    <t>Sector</t>
  </si>
  <si>
    <t>Fuente</t>
  </si>
  <si>
    <t>D.S. Nº 314-2018-EF</t>
  </si>
  <si>
    <t>D.S. Nº 316-2018-EF</t>
  </si>
  <si>
    <t>D.S. Nº 319-2018-EF</t>
  </si>
  <si>
    <t>D.S. Nº 320-2018-EF</t>
  </si>
  <si>
    <t>D.S. Nº 333-2018-EF</t>
  </si>
  <si>
    <t>D.S. Nº 346-2018-EF</t>
  </si>
  <si>
    <t>D.S. Nº 315-2018-EF</t>
  </si>
  <si>
    <t>D.S. Nº 347-2018-EF</t>
  </si>
  <si>
    <t xml:space="preserve">D.S. N° 190-2021-EF </t>
  </si>
  <si>
    <t xml:space="preserve">D.S. N° 191-2021-EF </t>
  </si>
  <si>
    <t>D.S. N° 019-2022-EF</t>
  </si>
  <si>
    <t>D.S. N° 111-2022-EF</t>
  </si>
  <si>
    <t>D.S. N° 280-2022-EF</t>
  </si>
  <si>
    <t>D.S. N° 281-2022-EF</t>
  </si>
  <si>
    <t>D.S. N° 279-2022-EF</t>
  </si>
  <si>
    <t>D.S. N° 023-2022-EF</t>
  </si>
  <si>
    <t>D.S. N° 050-2022-EF</t>
  </si>
  <si>
    <t>D.S. N° 054-2022-EF</t>
  </si>
  <si>
    <t>D.S. N° 282-2022-EF</t>
  </si>
  <si>
    <t>D.S. N° 300-2022-EF</t>
  </si>
  <si>
    <t>D.S. N° 205-2022-EF</t>
  </si>
  <si>
    <t>D.S. N° 102-2022-EF</t>
  </si>
  <si>
    <t>D.S. N° 225-2022-EF</t>
  </si>
  <si>
    <t>D.S. N° 322-2022-EF</t>
  </si>
  <si>
    <t>D.S. Nº 292-2018-EF</t>
  </si>
  <si>
    <t>Programa Plan de Inversiones de Transmisión (PIT) Recuperación Economica COVID-19 en Perú</t>
  </si>
  <si>
    <t>Pliego</t>
  </si>
  <si>
    <t xml:space="preserve">Unidad Ejecutora </t>
  </si>
  <si>
    <t xml:space="preserve">D.S. N° 058-2021-EF </t>
  </si>
  <si>
    <t xml:space="preserve">D.S. N° 114-2021-EF </t>
  </si>
  <si>
    <t xml:space="preserve">D.S. N° 142-2021-EF </t>
  </si>
  <si>
    <t xml:space="preserve">D.S. N° 337-2021-EF </t>
  </si>
  <si>
    <t xml:space="preserve">D.S. N° 121-2021-EF </t>
  </si>
  <si>
    <t xml:space="preserve">D.S. N° 166-2021-EF </t>
  </si>
  <si>
    <t>D.S. N° 338-2021-EF</t>
  </si>
  <si>
    <t>D.S. Nº 368-2020-EF</t>
  </si>
  <si>
    <t>D.S. Nº 114-2020-EF</t>
  </si>
  <si>
    <t>D.S. Nº 122-2020-EF</t>
  </si>
  <si>
    <t>D.S. Nº 160-2020-EF</t>
  </si>
  <si>
    <t>D.S. Nº 161-2020-EF</t>
  </si>
  <si>
    <t>D.S. Nº 172-2020-EF</t>
  </si>
  <si>
    <t>Proyectos Inversion</t>
  </si>
  <si>
    <t>GORE Arequipa</t>
  </si>
  <si>
    <t>GORE La Libertad</t>
  </si>
  <si>
    <t>PECH</t>
  </si>
  <si>
    <t>MINJUSDH</t>
  </si>
  <si>
    <t>MML</t>
  </si>
  <si>
    <t>MIDAGRI</t>
  </si>
  <si>
    <t xml:space="preserve">PRONATEL </t>
  </si>
  <si>
    <t>PNSU</t>
  </si>
  <si>
    <t xml:space="preserve">SERFOR </t>
  </si>
  <si>
    <t xml:space="preserve">Cultura </t>
  </si>
  <si>
    <t>MINCUL</t>
  </si>
  <si>
    <t>DGTP</t>
  </si>
  <si>
    <t>DGETP</t>
  </si>
  <si>
    <t>Programa Cumplir con los estándares de la OCDE: Gobernabilidad con Integridad, Fase II y Fase III”</t>
  </si>
  <si>
    <t>Programa de Desarrollo del Capital Humano</t>
  </si>
  <si>
    <t>Contingente</t>
  </si>
  <si>
    <t>Proyectos de Mejoramiento del Centro Histórico del Rímac - Huamanga - Trujillo</t>
  </si>
  <si>
    <t>Proyectos Mejoramiento de los servicios de apoyo al aprovechamiento sostenible de la biodiversidad de los ecosistemas en el paisaje forestal en el corredor Tarapoto – Yurimaguas, San Martín y Loreto</t>
  </si>
  <si>
    <t>Proyecto Optimización de Sistemas de Agua Potable y Alcantarillado, Sectorización, Rehabilitación  Redes y Actualización de Catastro - Planta Huachipa - Oquendo, Sinchi Roca, Puente Piedra y Sectores 84, 83, 85 y 212 - Lima</t>
  </si>
  <si>
    <t>Organismos Internacionales</t>
  </si>
  <si>
    <t>Mejoramiento y ampliación del servicio de limpieza pública en las provincias de Arequipa, Coronel Portillo y Tacna</t>
  </si>
  <si>
    <t>Programa Recuperación de Áreas Degradadas por Residuos Sólidos en Zonas Prioritarias</t>
  </si>
  <si>
    <t>Mejoramiento del servicio de Transporte Urbano de Pasajeros a través de un corredor troncal Norte – Sur y Rutas Alimentadoras - Trujillo</t>
  </si>
  <si>
    <t>Mejoramiento y Ampliación del Servicio de Alcantarillado y Tratamiento de Aguas Residuales en los Distritos de Nuevo Chimbote y Chimbote - Acash</t>
  </si>
  <si>
    <t>Mejoramiento y Ampliación del Servicio de Drenaje Pluvial de la ciudad de Puerto Maldonado y C.P. Mayor El Triunfo - Madre de Dios</t>
  </si>
  <si>
    <t>Ampliación y Mejoramiento de los Sistemas de Agua Potable y Alcantarillado de los Sectores 311 - 313 - 324 y 301 - Nueva Rinconada - Distritos de SJM, VMT y VS</t>
  </si>
  <si>
    <t>Mejoramiento y Ampliación de los servicios de CTI para fortalecer el Sistema Nacional de Ciencia, Tecnología e Innovación</t>
  </si>
  <si>
    <t>Programa Integral de Agua y Saneamiento Rural Segunda Fase - PIASAR II</t>
  </si>
  <si>
    <t>Programa de Financiamiento de Mujeres Emprendedoras en el Perú</t>
  </si>
  <si>
    <t>Destinada a atender el gasto a la adquisición de vacunas contra la COVID-19</t>
  </si>
  <si>
    <t>Programa de Mejoramiento de la Productividad y Competitividad II</t>
  </si>
  <si>
    <t>Apoyo y el fortalecimiento sectorial de los sistemas sanitarios en el marco de la pandemia en Perú</t>
  </si>
  <si>
    <t>GICA</t>
  </si>
  <si>
    <t>PROMOVILIDAD</t>
  </si>
  <si>
    <t>PNSR</t>
  </si>
  <si>
    <t>M. O.</t>
  </si>
  <si>
    <t>Programa Cumplir con los estándares de la OCDE: Gobernabilidad con Integridad I</t>
  </si>
  <si>
    <t>Programa de Apoyo al Gobierno Peruano en el Marco de la Emergencia Sanitaria</t>
  </si>
  <si>
    <t>Programa de Innovación, Modernización Tecnologica y Emprendimiento</t>
  </si>
  <si>
    <t>Mejoramiento de la Adminstración Financiera del Sector Público (AFSP) a traves de la transformacion digital</t>
  </si>
  <si>
    <t>Mejoramiento y Ampliación de los Servicios Brindados por el Sistema Nacional de Vigilancia en Salud Pública 25 departamentos</t>
  </si>
  <si>
    <t>Programa para implusar el Financiamiento Sostenible en la Amazonia Peruana - Oportunidad para apalancar los bionegocios (Programa para Bionegocios)</t>
  </si>
  <si>
    <t>Programa para Mejorar las Políticas Sociales que Protegen a la Población Vulnerable en el Perú</t>
  </si>
  <si>
    <t>Programa para Apoyo a la Recuperación Fiscal y Economica del Perú</t>
  </si>
  <si>
    <t>Programa de Fortalecimiento de las bases para el préstamo para políticas de desarrollo de recuperación posterior a COVID-19</t>
  </si>
  <si>
    <t>Programa de Desarrollo del Capital Humano II</t>
  </si>
  <si>
    <t>Programa de Reformas en Apoyo a la Reactivación Económica y a la Competitividad</t>
  </si>
  <si>
    <t>Apoyo para Atender los Efectos Generados por el Covid-19 en el Perú</t>
  </si>
  <si>
    <t>PROINNOVATE</t>
  </si>
  <si>
    <t>OGIP</t>
  </si>
  <si>
    <t>Programa Fomento y Gestión Sostenible de la Producción Forestal en el Perú</t>
  </si>
  <si>
    <t>Programa Financiamiento de Soluciones Sostenibles del Transporte Eléctrico en Perú</t>
  </si>
  <si>
    <t>Programa de Infraestructura Vial para la Competitividad Regional–PROREGIÓN 1</t>
  </si>
  <si>
    <t>Programa de Apoyo al NAMA de Transporte Urbano Sostenible en el Perú II</t>
  </si>
  <si>
    <t>Programa Mejoramiento de los Servicios de Justicia no Penales a través de la implementación del Expediente Judicial Electrónico (EJE)</t>
  </si>
  <si>
    <t>Proyecto Ampliación del Tramo Norte del COSAC I desde la Estación El Naranjal hasta la Av. Chimpu Ocllo - Lima</t>
  </si>
  <si>
    <t>Proyecto Creación de un Sistema de Atención de Emergencias, Urgencias e Información mediante un número único 911 en Lima Metropolitana y Callao</t>
  </si>
  <si>
    <t>Mejoramiento, Ampliación y Creación del Servicio de Drenaje Pluvial en el ambito urbano de los distritos de Cuzco, Zarumilla y Aguas Verdes - Tumbes</t>
  </si>
  <si>
    <t>Programa Mejoramiento de los Servicios de Justicia en Materia Penal en el Perú</t>
  </si>
  <si>
    <t>Programa de Mejoramiento de la Productividad y Competitividad</t>
  </si>
  <si>
    <t>Proyecto Mejoramiento de los Servicios de Prevención del Delito en la Población más Vulnerable al Crimen y la Violencia en el Perú</t>
  </si>
  <si>
    <t>MINUSDH/Poder Judicial</t>
  </si>
  <si>
    <t>Poder Judicial/Ministerio Público/MINJUSDH</t>
  </si>
  <si>
    <t>Programa Mejoramiento, Ampliación y Creación del Sistema de Tratamiento de Aguas Residuales en los 7 y 3 Distritos de Tacna y Huánuco</t>
  </si>
  <si>
    <t>Programa de Apoyo al NAMA de Transporte Urbano Sostenible en el Perú I</t>
  </si>
  <si>
    <t>Proyectos Mejoramiento de la gestión de la inversión pública y Mejoramiento de la capacidad para la generación de conocimiento y mejora continua en la gestión de la contratación pública</t>
  </si>
  <si>
    <t>Programa Integral de Agua y Saneamiento Rural – PIASAR</t>
  </si>
  <si>
    <t>Proyecto Mejoramiento y Ampliación de los Servicios de Soporte para la Provisión de los Servicios a los Ciudadanos y las Empresas, a Nivel Nacional</t>
  </si>
  <si>
    <t>Proyecto de Mejoramiento de los Servicios de Control Gubernamental para un Control Efectivo, Preventivo y Facilitador de la Gestión Pública</t>
  </si>
  <si>
    <t>Programa de Inversión Creación de Redes Integradas de Salud</t>
  </si>
  <si>
    <t>PNSU-OTASS</t>
  </si>
  <si>
    <t>PCRIS</t>
  </si>
  <si>
    <t>Contraloria</t>
  </si>
  <si>
    <t>Modernización de la Prestación de los Servicios de Agua Potable y Saneamiento de las EPS EMAPACOP, SEDACUSCO, SEDAPAR, SEMAPA Barranca, EMAPA Huaral y EMAPA Huacho</t>
  </si>
  <si>
    <t>Mejoramiento del acceso a los Servicios de Registros Civiles e Identificación de Calidad a Nivel Nacional</t>
  </si>
  <si>
    <t>Mejoramiento de los Servicios de Apoyo al Aprovechamiento Sostenible de la Biodiversidad de los Ecosistemas en el Paisaje Forestal Atalaya - Región Ucayali</t>
  </si>
  <si>
    <t>Mejoramiento de los Servicios de Recaudación Tributaria y Aduanera a través de la Transformación Digital</t>
  </si>
  <si>
    <t>Mejoramiento de la Carretera Huánuco-Conococha, Sector: Huánuco - La Unión - Huallanca, Ruta PE - 3N</t>
  </si>
  <si>
    <t>Gestión integrada de los recursos hídricos en diez cuencas</t>
  </si>
  <si>
    <t>Construcción de la Línea 2 y Ramal Elmer Faucett - Gambetta de la Red Básica del Metro de Lima y Callao Provincia de Lima y Callao</t>
  </si>
  <si>
    <t>Mejoramiento de los servicios de facilitación del comercio exterior a través de la Ventanilla Única del Comercio Exterior (VUCE)</t>
  </si>
  <si>
    <t>Proyecto Mejoramiento de los niveles de innovación productiva a nivel nacional</t>
  </si>
  <si>
    <t>VUCE</t>
  </si>
  <si>
    <t>OEFA</t>
  </si>
  <si>
    <t>AUTODEMA</t>
  </si>
  <si>
    <t xml:space="preserve">Mejoramiento y ampliación de los Servicios del Centro de Empleo para la inserción laboral formal de los jovenes </t>
  </si>
  <si>
    <t>Mejoramiento de los servicios públicos para el desarrollo territorial sostenible en el área de Influencia de los ríos Apurímac, Ene, y Mantaro</t>
  </si>
  <si>
    <t>Proyecto Majes Siguas II Etapa</t>
  </si>
  <si>
    <t>Mejoramiento y ampliación de los servicios del Sistema Nacional de Ciencia, Tecnología e Innovación Tecnológica</t>
  </si>
  <si>
    <t>Programa Mejoramiento y ampliación de los servicios de calidad ambiental a nivel nacional</t>
  </si>
  <si>
    <t>Construcción de la Línea 2 y Ramal Av. Faucett - Gambetta de la Red Básica del Metro de Lima y Callao Provincias de Lima y Callao, Departamento de Lima"</t>
  </si>
  <si>
    <t>P. Descentralizado</t>
  </si>
  <si>
    <t>P. Nacional</t>
  </si>
  <si>
    <t>Destino</t>
  </si>
  <si>
    <t xml:space="preserve"> D.S. N° 080-2021-EF  </t>
  </si>
  <si>
    <t>D.S. N° 001-2023-EF</t>
  </si>
  <si>
    <t>D.S. N° 039-2023-EF</t>
  </si>
  <si>
    <t>D.S. Nº 398-2015-EF</t>
  </si>
  <si>
    <t>D.S. Nº 031-2016-EF</t>
  </si>
  <si>
    <t>D.S. Nº 032-2016-EF</t>
  </si>
  <si>
    <t>D.S. Nº 054-2015-EF</t>
  </si>
  <si>
    <t>D.S. Nº 114-2015-EF</t>
  </si>
  <si>
    <r>
      <t xml:space="preserve">Proyecto Creación del servicio de </t>
    </r>
    <r>
      <rPr>
        <u/>
        <sz val="10"/>
        <rFont val="Segoe UI"/>
        <family val="2"/>
      </rPr>
      <t>Catastro Urbano</t>
    </r>
    <r>
      <rPr>
        <sz val="10"/>
        <rFont val="Segoe UI"/>
        <family val="2"/>
      </rPr>
      <t xml:space="preserve"> en distritos priorizados de las provincias de Chiclayo, Lima y Piura</t>
    </r>
  </si>
  <si>
    <r>
      <t xml:space="preserve">Proyecto Mejoramiento y Ampliación de los Servicios Públicos para el Desarrollo Productivo Local en los Ámbitos de la Sierra y Selva del Perú - </t>
    </r>
    <r>
      <rPr>
        <u/>
        <sz val="10"/>
        <rFont val="Segoe UI"/>
        <family val="2"/>
      </rPr>
      <t>AVANZA RURAL</t>
    </r>
    <r>
      <rPr>
        <sz val="10"/>
        <rFont val="Segoe UI"/>
        <family val="2"/>
      </rPr>
      <t xml:space="preserve"> - 5 Departamentos</t>
    </r>
  </si>
  <si>
    <t>D.S. N° 068-2023-EF</t>
  </si>
  <si>
    <t>Programa de Apoyo al NAMA de Transporte Urbano Sostenible en el Perú III</t>
  </si>
  <si>
    <t>Programa Préstamo contingente en el Marco de la Reactivación Sostenible Post-Covid19 del Perú</t>
  </si>
  <si>
    <t>Préstamo contingente bajo la modalidad Deferred Drawdown Option - DDO, denominado “Programa de Crecimiento y Finanzas Sostenibles</t>
  </si>
  <si>
    <t>PROGRAMA DE ESTÍMULO AL CAPITAL HUMANO Y LA PRODUCTIVIDAD - DDO</t>
  </si>
  <si>
    <t>PROGRAMA DE GESTIÓN DEL GASTO PÚBLICO Y DEL RIESGO FISCAL - DDO</t>
  </si>
  <si>
    <t>PRÉSTAMO CONTINGENTE PROGRAMA DE MODERNIZACIÓN DE LA GESTIÓN PARA LA COBERTURA UNIVERSAL DE SALUD I</t>
  </si>
  <si>
    <t>PRÉSTAMO CONTINGENTE PROGRAMA DE GESTIÓN DE RESULTADOS PARA LA INCLUSIÓN SOCIAL II</t>
  </si>
  <si>
    <t>SEGUNDO PRÉSTAMO DE POLITICA DE DESARROLLO DE GESTIÓN DE RIESGOS DE DESASTRE-CAT DDO</t>
  </si>
  <si>
    <t>D.S. N° 012-2023-EF</t>
  </si>
  <si>
    <t>Mejoramiento del Servicio de Abastecimiento Público de Bienes, Servicios y Obras</t>
  </si>
  <si>
    <t>D.S. N° 018-2023-EF</t>
  </si>
  <si>
    <t>D.S. N° 023-2023-EF</t>
  </si>
  <si>
    <t>D.S. N° 287-2023-EF</t>
  </si>
  <si>
    <t>D.S. N° 228-2023-EF</t>
  </si>
  <si>
    <t>Programa de Reformas en Apoyo a la Reactivación Economica y a la Competitividad II</t>
  </si>
  <si>
    <t xml:space="preserve">D.S. N° 339-2021-EF </t>
  </si>
  <si>
    <t xml:space="preserve">D.S. N° 377-2021-EF </t>
  </si>
  <si>
    <t>Mejoramiento ampliacion del servicio de agua potable, alcantarillado sanitario y tratamiento de aguas residuales en los distritos de Zarumilla y Aguas Verdes de la Provincia de Zarumilla -Departamento de Tumbes</t>
  </si>
  <si>
    <t>Mejora de la Calidad de los Servicios de Educación Superior y Tecnico - Productiva a Nivel Nacional</t>
  </si>
  <si>
    <t>MCEBS</t>
  </si>
  <si>
    <t>Ampliación y mejoramiento de los servicios de agua potable y alcantarillado de la ciudad de Juliaca – Puno” con CUI Nº 2331661</t>
  </si>
  <si>
    <t>D.S. N° 012-2024-EF</t>
  </si>
  <si>
    <t>Programa Nacional de Riego Tecnificado para una agricultura climáticamente resiliente</t>
  </si>
  <si>
    <t>D.S. N° 043-2024-EF</t>
  </si>
  <si>
    <t>Programa de Infraestructura Vial para la Competitividad Regional - PROREGION 2</t>
  </si>
  <si>
    <t>D.S. N° 104-2024-EF</t>
  </si>
  <si>
    <t>Mejoramiento y Ampliación de los Servicios Operativos o Misionales Institucionales en la PCM - Transformación Digital con Equidad</t>
  </si>
  <si>
    <t>D.S. N° 250-2024-EF</t>
  </si>
  <si>
    <t>Mejoramiento de la red de servicios de innovación, transferencia tecnológica y extensión tecnológica agraria en las seis estaciones experimentales agrarias del INIA</t>
  </si>
  <si>
    <t>D.S. N° 251-2024-EF</t>
  </si>
  <si>
    <t>Mejoramiento de los servicios de información del MIDIS en el marco del Sistema Nacional de Focalización (SINAFO) a nivel nacional</t>
  </si>
  <si>
    <t>MIDIS</t>
  </si>
  <si>
    <t>OFIS</t>
  </si>
  <si>
    <t>D.S. N° 121-2024-EF</t>
  </si>
  <si>
    <t>Programa de Transformación Digital</t>
  </si>
  <si>
    <t>D.S. N° 003-2024-EF</t>
  </si>
  <si>
    <t>Programa de Apoyo Presupuestal Habilitando un Desarrollo Verde y Resiliente II</t>
  </si>
  <si>
    <t>D.S. N° 144-2024-EF</t>
  </si>
  <si>
    <t>Programa de Apoyo a la Recuperación Fiscal y Economica del Perú II</t>
  </si>
  <si>
    <t>D.S. N° 249-2024-EF</t>
  </si>
  <si>
    <t>Programa de Política Fiscal y Crecimiento Sostenible - Primera Fase</t>
  </si>
  <si>
    <t xml:space="preserve">D.S. N° 376-2021-EF </t>
  </si>
  <si>
    <t>D.S. N° 046-2025-EF</t>
  </si>
  <si>
    <t>D.S. N° 047-2025-EF</t>
  </si>
  <si>
    <t>D.S. N° 055-2025-EF</t>
  </si>
  <si>
    <t>D.S. N° 105-2025-EF</t>
  </si>
  <si>
    <t>D.S. N° 125-2025-EF</t>
  </si>
  <si>
    <t>D.S. N° 126-2025-EF</t>
  </si>
  <si>
    <t>Mejoramiento de los Servicios Financieros del Banco de la Nacion a Nivel Nacional</t>
  </si>
  <si>
    <t>Mejoramiento de los Servicios Operativos o Misionales Institucional en la ONP</t>
  </si>
  <si>
    <t>Programa de Impulso a la Vivienda Social en Perú</t>
  </si>
  <si>
    <t>Mejoramiento del servicio de inocuidad agroalimentaria del SENASA</t>
  </si>
  <si>
    <t>Mejoramiento del servicio de Transporte Urbano de Pasajeros a través de un Corredor Troncal Norte Sur y Rutas Alimentadoras, en 5 distritos de la provincia de Trujillo, Departamento de La Libertad</t>
  </si>
  <si>
    <t>Programa de Infraestructura Vial para la Competitividad Regional – PROREGIÓN 2</t>
  </si>
  <si>
    <t>ONP</t>
  </si>
  <si>
    <t>Fondo Mivivienda</t>
  </si>
  <si>
    <t>D.S. N° 048-2025-EF</t>
  </si>
  <si>
    <t>Programa de Apoyo al NAMA de Transporte Urbano Sostenible en el Perú IV</t>
  </si>
  <si>
    <t>DEUDA PÚBLICA EXTERNA DE MEDIANO Y LARGO PLAZO</t>
  </si>
  <si>
    <t>(Unidades monetarias)</t>
  </si>
  <si>
    <t>Período: 2015 - 2025</t>
  </si>
  <si>
    <t>CONCERTACIONES CREDITOS EXTERNOS (*)</t>
  </si>
  <si>
    <t>Nota: (*) Las condiciones financieras de los prestamos se detalla en los respectivos Decreto Supremos que aprueba el prestamo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</si>
</sst>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0" x14ac:knownFonts="1">
    <font>
      <sz val="10"/>
      <name val="Arial"/>
    </font>
    <font>
      <sz val="12"/>
      <name val="Times New Roman"/>
      <family val="1"/>
    </font>
    <font>
      <sz val="11"/>
      <color indexed="8"/>
      <name val="Calibri"/>
      <family val="2"/>
    </font>
    <font>
      <sz val="8"/>
      <name val="Arial"/>
      <family val="2"/>
    </font>
    <font>
      <b/>
      <sz val="10"/>
      <name val="Segoe UI"/>
      <family val="2"/>
    </font>
    <font>
      <sz val="10"/>
      <name val="Segoe UI"/>
      <family val="2"/>
    </font>
    <font>
      <u/>
      <sz val="10"/>
      <name val="Segoe UI"/>
      <family val="2"/>
    </font>
    <font>
      <sz val="12"/>
      <name val="Helv"/>
    </font>
    <font>
      <b/>
      <sz val="11"/>
      <name val="Arial"/>
      <family val="2"/>
    </font>
    <font>
      <b/>
      <sz val="10"/>
      <color rgb="FF0000FF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9" fontId="2" fillId="0" borderId="0" applyFont="0" applyFill="0" applyBorder="0" applyAlignment="0" applyProtection="0"/>
    <xf numFmtId="0" fontId="7" fillId="0" borderId="0"/>
  </cellStyleXfs>
  <cellXfs count="22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15" fontId="4" fillId="2" borderId="0" xfId="0" applyNumberFormat="1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2" fontId="4" fillId="2" borderId="0" xfId="0" applyNumberFormat="1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/>
    </xf>
    <xf numFmtId="3" fontId="5" fillId="0" borderId="0" xfId="0" applyNumberFormat="1" applyFont="1" applyAlignment="1">
      <alignment horizontal="right" vertical="center"/>
    </xf>
    <xf numFmtId="0" fontId="5" fillId="0" borderId="0" xfId="0" applyFont="1" applyAlignment="1">
      <alignment vertical="center"/>
    </xf>
    <xf numFmtId="2" fontId="5" fillId="0" borderId="0" xfId="0" applyNumberFormat="1" applyFont="1" applyAlignment="1">
      <alignment horizontal="left" vertical="center" wrapText="1"/>
    </xf>
    <xf numFmtId="0" fontId="5" fillId="0" borderId="0" xfId="0" applyFont="1" applyAlignment="1">
      <alignment horizontal="right" vertical="center"/>
    </xf>
    <xf numFmtId="164" fontId="5" fillId="0" borderId="0" xfId="0" applyNumberFormat="1" applyFont="1" applyAlignment="1">
      <alignment horizontal="center" vertical="center"/>
    </xf>
    <xf numFmtId="3" fontId="5" fillId="3" borderId="0" xfId="0" applyNumberFormat="1" applyFont="1" applyFill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left" vertical="center"/>
    </xf>
    <xf numFmtId="3" fontId="5" fillId="0" borderId="1" xfId="0" applyNumberFormat="1" applyFont="1" applyBorder="1" applyAlignment="1">
      <alignment horizontal="right" vertical="center"/>
    </xf>
    <xf numFmtId="0" fontId="8" fillId="4" borderId="0" xfId="3" applyFont="1" applyFill="1" applyAlignment="1">
      <alignment vertical="center"/>
    </xf>
    <xf numFmtId="4" fontId="8" fillId="4" borderId="0" xfId="1" applyNumberFormat="1" applyFont="1" applyFill="1"/>
    <xf numFmtId="0" fontId="8" fillId="4" borderId="0" xfId="1" applyFont="1" applyFill="1"/>
    <xf numFmtId="0" fontId="9" fillId="0" borderId="0" xfId="0" applyFont="1" applyAlignment="1">
      <alignment vertical="center"/>
    </xf>
  </cellXfs>
  <cellStyles count="4">
    <cellStyle name="Normal" xfId="0" builtinId="0"/>
    <cellStyle name="Normal 10" xfId="3" xr:uid="{8392E314-0268-4777-9C47-7A694089AF39}"/>
    <cellStyle name="Normal 2 3" xfId="1" xr:uid="{00000000-0005-0000-0000-000002000000}"/>
    <cellStyle name="Porcentaje 2" xfId="2" xr:uid="{00000000-0005-0000-0000-000004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  <color rgb="FF000000"/>
      <color rgb="FFFFFFCC"/>
      <color rgb="FFFFFFFF"/>
      <color rgb="FF00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77611</xdr:colOff>
      <xdr:row>0</xdr:row>
      <xdr:rowOff>56444</xdr:rowOff>
    </xdr:from>
    <xdr:to>
      <xdr:col>4</xdr:col>
      <xdr:colOff>1152172</xdr:colOff>
      <xdr:row>2</xdr:row>
      <xdr:rowOff>129822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9F70B1E-AC82-4598-867D-A241CCC4FE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611" y="56444"/>
          <a:ext cx="5505450" cy="482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B936B4-61BC-453E-B6C7-68CA65378C23}">
  <sheetPr>
    <tabColor rgb="FF0000FF"/>
  </sheetPr>
  <dimension ref="A4:M121"/>
  <sheetViews>
    <sheetView showGridLines="0" tabSelected="1" zoomScale="90" zoomScaleNormal="90" workbookViewId="0">
      <selection activeCell="G16" sqref="G16"/>
    </sheetView>
  </sheetViews>
  <sheetFormatPr baseColWidth="10" defaultColWidth="11.453125" defaultRowHeight="16" x14ac:dyDescent="0.25"/>
  <cols>
    <col min="1" max="1" width="6.1796875" style="9" customWidth="1"/>
    <col min="2" max="2" width="18.81640625" style="6" customWidth="1"/>
    <col min="3" max="3" width="13.08984375" style="6" customWidth="1"/>
    <col min="4" max="4" width="25.36328125" style="6" customWidth="1"/>
    <col min="5" max="5" width="19.81640625" style="6" customWidth="1"/>
    <col min="6" max="6" width="17.81640625" style="6" customWidth="1"/>
    <col min="7" max="7" width="33.36328125" style="7" customWidth="1"/>
    <col min="8" max="8" width="16.08984375" style="6" customWidth="1"/>
    <col min="9" max="9" width="15.36328125" style="6" customWidth="1"/>
    <col min="10" max="10" width="14.90625" style="6" customWidth="1"/>
    <col min="11" max="11" width="8.1796875" style="6" customWidth="1"/>
    <col min="12" max="12" width="14.1796875" style="11" customWidth="1"/>
    <col min="13" max="13" width="13.90625" style="11" customWidth="1"/>
    <col min="14" max="16384" width="11.453125" style="9"/>
  </cols>
  <sheetData>
    <row r="4" spans="1:13" x14ac:dyDescent="0.25">
      <c r="A4" s="18" t="s">
        <v>318</v>
      </c>
    </row>
    <row r="5" spans="1:13" x14ac:dyDescent="0.3">
      <c r="A5" s="19" t="s">
        <v>321</v>
      </c>
    </row>
    <row r="6" spans="1:13" x14ac:dyDescent="0.3">
      <c r="A6" s="19" t="s">
        <v>320</v>
      </c>
    </row>
    <row r="7" spans="1:13" x14ac:dyDescent="0.3">
      <c r="A7" s="20" t="s">
        <v>319</v>
      </c>
    </row>
    <row r="9" spans="1:13" s="5" customFormat="1" ht="30" customHeight="1" x14ac:dyDescent="0.25">
      <c r="A9" s="1" t="s">
        <v>109</v>
      </c>
      <c r="B9" s="1" t="s">
        <v>88</v>
      </c>
      <c r="C9" s="2" t="s">
        <v>89</v>
      </c>
      <c r="D9" s="1" t="s">
        <v>112</v>
      </c>
      <c r="E9" s="1" t="s">
        <v>248</v>
      </c>
      <c r="F9" s="3" t="s">
        <v>0</v>
      </c>
      <c r="G9" s="4" t="s">
        <v>110</v>
      </c>
      <c r="H9" s="3" t="s">
        <v>111</v>
      </c>
      <c r="I9" s="3" t="s">
        <v>139</v>
      </c>
      <c r="J9" s="1" t="s">
        <v>140</v>
      </c>
      <c r="K9" s="3" t="s">
        <v>190</v>
      </c>
      <c r="L9" s="1" t="s">
        <v>87</v>
      </c>
      <c r="M9" s="1" t="s">
        <v>86</v>
      </c>
    </row>
    <row r="10" spans="1:13" ht="13" customHeight="1" x14ac:dyDescent="0.25">
      <c r="A10" s="6">
        <v>2015</v>
      </c>
      <c r="B10" s="6" t="s">
        <v>255</v>
      </c>
      <c r="C10" s="12">
        <v>42084</v>
      </c>
      <c r="D10" s="6" t="s">
        <v>174</v>
      </c>
      <c r="E10" s="6" t="s">
        <v>170</v>
      </c>
      <c r="F10" s="6" t="s">
        <v>13</v>
      </c>
      <c r="G10" s="7" t="s">
        <v>267</v>
      </c>
      <c r="H10" s="6" t="s">
        <v>5</v>
      </c>
      <c r="I10" s="6" t="s">
        <v>2</v>
      </c>
      <c r="J10" s="6" t="s">
        <v>166</v>
      </c>
      <c r="K10" s="6" t="s">
        <v>3</v>
      </c>
      <c r="L10" s="8">
        <v>400000000</v>
      </c>
      <c r="M10" s="8">
        <v>400000000</v>
      </c>
    </row>
    <row r="11" spans="1:13" ht="13" customHeight="1" x14ac:dyDescent="0.25">
      <c r="A11" s="6">
        <v>2015</v>
      </c>
      <c r="B11" s="6" t="s">
        <v>256</v>
      </c>
      <c r="C11" s="12">
        <v>42137</v>
      </c>
      <c r="D11" s="6" t="s">
        <v>174</v>
      </c>
      <c r="E11" s="6" t="s">
        <v>170</v>
      </c>
      <c r="F11" s="6" t="s">
        <v>6</v>
      </c>
      <c r="G11" s="7" t="s">
        <v>266</v>
      </c>
      <c r="H11" s="6" t="s">
        <v>5</v>
      </c>
      <c r="I11" s="6" t="s">
        <v>2</v>
      </c>
      <c r="J11" s="6" t="s">
        <v>166</v>
      </c>
      <c r="K11" s="6" t="s">
        <v>3</v>
      </c>
      <c r="L11" s="8">
        <v>300000000</v>
      </c>
      <c r="M11" s="8">
        <v>300000000</v>
      </c>
    </row>
    <row r="12" spans="1:13" ht="13" customHeight="1" x14ac:dyDescent="0.25">
      <c r="A12" s="6">
        <v>2015</v>
      </c>
      <c r="B12" s="6" t="s">
        <v>44</v>
      </c>
      <c r="C12" s="12">
        <v>42360</v>
      </c>
      <c r="D12" s="6" t="s">
        <v>26</v>
      </c>
      <c r="E12" s="6" t="s">
        <v>154</v>
      </c>
      <c r="F12" s="6" t="s">
        <v>20</v>
      </c>
      <c r="G12" s="7" t="s">
        <v>46</v>
      </c>
      <c r="H12" s="6" t="s">
        <v>5</v>
      </c>
      <c r="I12" s="6" t="s">
        <v>9</v>
      </c>
      <c r="J12" s="6" t="s">
        <v>9</v>
      </c>
      <c r="K12" s="6" t="s">
        <v>3</v>
      </c>
      <c r="L12" s="8">
        <f>44800472.953</f>
        <v>44800472.953000002</v>
      </c>
      <c r="M12" s="8">
        <f>44800472.953</f>
        <v>44800472.953000002</v>
      </c>
    </row>
    <row r="13" spans="1:13" ht="13" customHeight="1" x14ac:dyDescent="0.25">
      <c r="A13" s="6">
        <v>2015</v>
      </c>
      <c r="B13" s="6" t="s">
        <v>45</v>
      </c>
      <c r="C13" s="12">
        <v>42368</v>
      </c>
      <c r="D13" s="6" t="s">
        <v>26</v>
      </c>
      <c r="E13" s="6" t="s">
        <v>154</v>
      </c>
      <c r="F13" s="6" t="s">
        <v>20</v>
      </c>
      <c r="G13" s="7" t="s">
        <v>173</v>
      </c>
      <c r="H13" s="6" t="s">
        <v>10</v>
      </c>
      <c r="I13" s="6" t="s">
        <v>11</v>
      </c>
      <c r="J13" s="6" t="s">
        <v>11</v>
      </c>
      <c r="K13" s="6" t="s">
        <v>3</v>
      </c>
      <c r="L13" s="13">
        <f>24000000</f>
        <v>24000000</v>
      </c>
      <c r="M13" s="8">
        <f>24000000</f>
        <v>24000000</v>
      </c>
    </row>
    <row r="14" spans="1:13" ht="13" customHeight="1" x14ac:dyDescent="0.25">
      <c r="A14" s="6">
        <v>2015</v>
      </c>
      <c r="B14" s="6" t="s">
        <v>47</v>
      </c>
      <c r="C14" s="12">
        <v>42356</v>
      </c>
      <c r="D14" s="6" t="s">
        <v>174</v>
      </c>
      <c r="E14" s="6" t="s">
        <v>154</v>
      </c>
      <c r="F14" s="6" t="s">
        <v>13</v>
      </c>
      <c r="G14" s="7" t="s">
        <v>245</v>
      </c>
      <c r="H14" s="6" t="s">
        <v>4</v>
      </c>
      <c r="I14" s="6" t="s">
        <v>50</v>
      </c>
      <c r="J14" s="6" t="s">
        <v>49</v>
      </c>
      <c r="K14" s="6" t="s">
        <v>3</v>
      </c>
      <c r="L14" s="8">
        <f>300000000</f>
        <v>300000000</v>
      </c>
      <c r="M14" s="8">
        <v>300000000</v>
      </c>
    </row>
    <row r="15" spans="1:13" ht="13" customHeight="1" x14ac:dyDescent="0.25">
      <c r="A15" s="6">
        <v>2015</v>
      </c>
      <c r="B15" s="6" t="s">
        <v>48</v>
      </c>
      <c r="C15" s="12">
        <v>42368</v>
      </c>
      <c r="D15" s="6" t="s">
        <v>174</v>
      </c>
      <c r="E15" s="6" t="s">
        <v>154</v>
      </c>
      <c r="F15" s="6" t="s">
        <v>6</v>
      </c>
      <c r="G15" s="7" t="s">
        <v>85</v>
      </c>
      <c r="H15" s="6" t="s">
        <v>4</v>
      </c>
      <c r="I15" s="6" t="s">
        <v>50</v>
      </c>
      <c r="J15" s="6" t="s">
        <v>50</v>
      </c>
      <c r="K15" s="6" t="s">
        <v>3</v>
      </c>
      <c r="L15" s="8">
        <f>50000000</f>
        <v>50000000</v>
      </c>
      <c r="M15" s="8">
        <v>50000000</v>
      </c>
    </row>
    <row r="16" spans="1:13" ht="13" customHeight="1" x14ac:dyDescent="0.25">
      <c r="A16" s="6">
        <v>2015</v>
      </c>
      <c r="B16" s="6" t="s">
        <v>48</v>
      </c>
      <c r="C16" s="12">
        <v>42368</v>
      </c>
      <c r="D16" s="6" t="s">
        <v>174</v>
      </c>
      <c r="E16" s="6" t="s">
        <v>154</v>
      </c>
      <c r="F16" s="6" t="s">
        <v>13</v>
      </c>
      <c r="G16" s="7" t="s">
        <v>85</v>
      </c>
      <c r="H16" s="6" t="s">
        <v>4</v>
      </c>
      <c r="I16" s="6" t="s">
        <v>50</v>
      </c>
      <c r="J16" s="6" t="s">
        <v>50</v>
      </c>
      <c r="K16" s="6" t="s">
        <v>3</v>
      </c>
      <c r="L16" s="8">
        <f>50000000</f>
        <v>50000000</v>
      </c>
      <c r="M16" s="8">
        <v>50000000</v>
      </c>
    </row>
    <row r="17" spans="1:13" ht="13" customHeight="1" x14ac:dyDescent="0.25">
      <c r="A17" s="6">
        <v>2015</v>
      </c>
      <c r="B17" s="6" t="s">
        <v>252</v>
      </c>
      <c r="C17" s="12">
        <v>42362</v>
      </c>
      <c r="D17" s="6" t="s">
        <v>174</v>
      </c>
      <c r="E17" s="6" t="s">
        <v>170</v>
      </c>
      <c r="F17" s="6" t="s">
        <v>6</v>
      </c>
      <c r="G17" s="7" t="s">
        <v>265</v>
      </c>
      <c r="H17" s="6" t="s">
        <v>5</v>
      </c>
      <c r="I17" s="6" t="s">
        <v>2</v>
      </c>
      <c r="J17" s="6" t="s">
        <v>166</v>
      </c>
      <c r="K17" s="6" t="s">
        <v>3</v>
      </c>
      <c r="L17" s="8">
        <v>300000000</v>
      </c>
      <c r="M17" s="8">
        <v>300000000</v>
      </c>
    </row>
    <row r="18" spans="1:13" ht="13" customHeight="1" x14ac:dyDescent="0.25">
      <c r="A18" s="6">
        <v>2016</v>
      </c>
      <c r="B18" s="6" t="s">
        <v>253</v>
      </c>
      <c r="C18" s="12">
        <v>42426</v>
      </c>
      <c r="D18" s="6" t="s">
        <v>174</v>
      </c>
      <c r="E18" s="6" t="s">
        <v>170</v>
      </c>
      <c r="F18" s="6" t="s">
        <v>13</v>
      </c>
      <c r="G18" s="7" t="s">
        <v>264</v>
      </c>
      <c r="H18" s="6" t="s">
        <v>5</v>
      </c>
      <c r="I18" s="6" t="s">
        <v>2</v>
      </c>
      <c r="J18" s="6" t="s">
        <v>166</v>
      </c>
      <c r="K18" s="6" t="s">
        <v>3</v>
      </c>
      <c r="L18" s="8">
        <v>1250000000</v>
      </c>
      <c r="M18" s="8">
        <v>1250000000</v>
      </c>
    </row>
    <row r="19" spans="1:13" ht="13" customHeight="1" x14ac:dyDescent="0.25">
      <c r="A19" s="6">
        <v>2016</v>
      </c>
      <c r="B19" s="6" t="s">
        <v>254</v>
      </c>
      <c r="C19" s="12">
        <v>42426</v>
      </c>
      <c r="D19" s="6" t="s">
        <v>174</v>
      </c>
      <c r="E19" s="6" t="s">
        <v>170</v>
      </c>
      <c r="F19" s="6" t="s">
        <v>13</v>
      </c>
      <c r="G19" s="7" t="s">
        <v>263</v>
      </c>
      <c r="H19" s="6" t="s">
        <v>5</v>
      </c>
      <c r="I19" s="6" t="s">
        <v>2</v>
      </c>
      <c r="J19" s="6" t="s">
        <v>166</v>
      </c>
      <c r="K19" s="6" t="s">
        <v>3</v>
      </c>
      <c r="L19" s="8">
        <v>1250000000</v>
      </c>
      <c r="M19" s="8">
        <v>1250000000</v>
      </c>
    </row>
    <row r="20" spans="1:13" ht="13" customHeight="1" x14ac:dyDescent="0.25">
      <c r="A20" s="6">
        <v>2016</v>
      </c>
      <c r="B20" s="6" t="s">
        <v>51</v>
      </c>
      <c r="C20" s="12">
        <v>42621</v>
      </c>
      <c r="D20" s="6" t="s">
        <v>26</v>
      </c>
      <c r="E20" s="6" t="s">
        <v>154</v>
      </c>
      <c r="F20" s="6" t="s">
        <v>20</v>
      </c>
      <c r="G20" s="7" t="s">
        <v>234</v>
      </c>
      <c r="H20" s="6" t="s">
        <v>4</v>
      </c>
      <c r="I20" s="6" t="s">
        <v>50</v>
      </c>
      <c r="J20" s="6" t="s">
        <v>49</v>
      </c>
      <c r="K20" s="6" t="s">
        <v>28</v>
      </c>
      <c r="L20" s="8">
        <f>192270000</f>
        <v>192270000</v>
      </c>
      <c r="M20" s="8">
        <f>200000000</f>
        <v>200000000</v>
      </c>
    </row>
    <row r="21" spans="1:13" ht="13" customHeight="1" x14ac:dyDescent="0.25">
      <c r="A21" s="6">
        <v>2016</v>
      </c>
      <c r="B21" s="6" t="s">
        <v>52</v>
      </c>
      <c r="C21" s="12">
        <v>42732</v>
      </c>
      <c r="D21" s="6" t="s">
        <v>26</v>
      </c>
      <c r="E21" s="6" t="s">
        <v>154</v>
      </c>
      <c r="F21" s="6" t="s">
        <v>53</v>
      </c>
      <c r="G21" s="7" t="s">
        <v>234</v>
      </c>
      <c r="H21" s="6" t="s">
        <v>4</v>
      </c>
      <c r="I21" s="6" t="s">
        <v>50</v>
      </c>
      <c r="J21" s="6" t="s">
        <v>49</v>
      </c>
      <c r="K21" s="6" t="s">
        <v>28</v>
      </c>
      <c r="L21" s="8">
        <f>120483000</f>
        <v>120483000</v>
      </c>
      <c r="M21" s="8">
        <f>126596529.080166</f>
        <v>126596529.080166</v>
      </c>
    </row>
    <row r="22" spans="1:13" ht="13" customHeight="1" x14ac:dyDescent="0.25">
      <c r="A22" s="6">
        <v>2016</v>
      </c>
      <c r="B22" s="6" t="s">
        <v>59</v>
      </c>
      <c r="C22" s="12">
        <v>42488</v>
      </c>
      <c r="D22" s="6" t="s">
        <v>174</v>
      </c>
      <c r="E22" s="6" t="s">
        <v>154</v>
      </c>
      <c r="F22" s="6" t="s">
        <v>6</v>
      </c>
      <c r="G22" s="7" t="s">
        <v>235</v>
      </c>
      <c r="H22" s="6" t="s">
        <v>101</v>
      </c>
      <c r="I22" s="6" t="s">
        <v>29</v>
      </c>
      <c r="J22" s="6" t="s">
        <v>237</v>
      </c>
      <c r="K22" s="6" t="s">
        <v>3</v>
      </c>
      <c r="L22" s="8">
        <f>20000000</f>
        <v>20000000</v>
      </c>
      <c r="M22" s="8">
        <f>20000000</f>
        <v>20000000</v>
      </c>
    </row>
    <row r="23" spans="1:13" ht="13" customHeight="1" x14ac:dyDescent="0.25">
      <c r="A23" s="6">
        <v>2016</v>
      </c>
      <c r="B23" s="6" t="s">
        <v>60</v>
      </c>
      <c r="C23" s="12">
        <v>42544</v>
      </c>
      <c r="D23" s="6" t="s">
        <v>174</v>
      </c>
      <c r="E23" s="6" t="s">
        <v>154</v>
      </c>
      <c r="F23" s="6" t="s">
        <v>6</v>
      </c>
      <c r="G23" s="7" t="s">
        <v>240</v>
      </c>
      <c r="H23" s="6" t="s">
        <v>18</v>
      </c>
      <c r="I23" s="6" t="s">
        <v>65</v>
      </c>
      <c r="J23" s="6" t="s">
        <v>65</v>
      </c>
      <c r="K23" s="6" t="s">
        <v>3</v>
      </c>
      <c r="L23" s="8">
        <f>30000000</f>
        <v>30000000</v>
      </c>
      <c r="M23" s="8">
        <f>30000000</f>
        <v>30000000</v>
      </c>
    </row>
    <row r="24" spans="1:13" ht="13" customHeight="1" x14ac:dyDescent="0.25">
      <c r="A24" s="6">
        <v>2016</v>
      </c>
      <c r="B24" s="6" t="s">
        <v>61</v>
      </c>
      <c r="C24" s="12">
        <v>42560</v>
      </c>
      <c r="D24" s="6" t="s">
        <v>174</v>
      </c>
      <c r="E24" s="6" t="s">
        <v>154</v>
      </c>
      <c r="F24" s="6" t="s">
        <v>12</v>
      </c>
      <c r="G24" s="7" t="s">
        <v>63</v>
      </c>
      <c r="H24" s="6" t="s">
        <v>1</v>
      </c>
      <c r="I24" s="6" t="s">
        <v>156</v>
      </c>
      <c r="J24" s="6" t="s">
        <v>157</v>
      </c>
      <c r="K24" s="6" t="s">
        <v>3</v>
      </c>
      <c r="L24" s="8">
        <f>153813112</f>
        <v>153813112</v>
      </c>
      <c r="M24" s="8">
        <f>153813112</f>
        <v>153813112</v>
      </c>
    </row>
    <row r="25" spans="1:13" ht="13" customHeight="1" x14ac:dyDescent="0.25">
      <c r="A25" s="6">
        <v>2016</v>
      </c>
      <c r="B25" s="6" t="s">
        <v>62</v>
      </c>
      <c r="C25" s="12">
        <v>42600</v>
      </c>
      <c r="D25" s="6" t="s">
        <v>174</v>
      </c>
      <c r="E25" s="6" t="s">
        <v>154</v>
      </c>
      <c r="F25" s="6" t="s">
        <v>6</v>
      </c>
      <c r="G25" s="7" t="s">
        <v>236</v>
      </c>
      <c r="H25" s="6" t="s">
        <v>36</v>
      </c>
      <c r="I25" s="6" t="s">
        <v>66</v>
      </c>
      <c r="J25" s="6" t="s">
        <v>66</v>
      </c>
      <c r="K25" s="6" t="s">
        <v>3</v>
      </c>
      <c r="L25" s="8">
        <f>40000000</f>
        <v>40000000</v>
      </c>
      <c r="M25" s="8">
        <f>40000000</f>
        <v>40000000</v>
      </c>
    </row>
    <row r="26" spans="1:13" ht="13" customHeight="1" x14ac:dyDescent="0.25">
      <c r="A26" s="6">
        <v>2016</v>
      </c>
      <c r="B26" s="6" t="s">
        <v>54</v>
      </c>
      <c r="C26" s="12">
        <v>42621</v>
      </c>
      <c r="D26" s="6" t="s">
        <v>174</v>
      </c>
      <c r="E26" s="6" t="s">
        <v>154</v>
      </c>
      <c r="F26" s="6" t="s">
        <v>17</v>
      </c>
      <c r="G26" s="7" t="s">
        <v>241</v>
      </c>
      <c r="H26" s="6" t="s">
        <v>1</v>
      </c>
      <c r="I26" s="6" t="s">
        <v>160</v>
      </c>
      <c r="J26" s="6" t="s">
        <v>41</v>
      </c>
      <c r="K26" s="6" t="s">
        <v>14</v>
      </c>
      <c r="L26" s="8">
        <f>20650000</f>
        <v>20650000</v>
      </c>
      <c r="M26" s="8">
        <f>28980210</f>
        <v>28980210</v>
      </c>
    </row>
    <row r="27" spans="1:13" ht="13" customHeight="1" x14ac:dyDescent="0.25">
      <c r="A27" s="6">
        <v>2016</v>
      </c>
      <c r="B27" s="6" t="s">
        <v>55</v>
      </c>
      <c r="C27" s="12">
        <v>42719</v>
      </c>
      <c r="D27" s="6" t="s">
        <v>174</v>
      </c>
      <c r="E27" s="6" t="s">
        <v>154</v>
      </c>
      <c r="F27" s="6" t="s">
        <v>12</v>
      </c>
      <c r="G27" s="7" t="s">
        <v>242</v>
      </c>
      <c r="H27" s="6" t="s">
        <v>1</v>
      </c>
      <c r="I27" s="6" t="s">
        <v>155</v>
      </c>
      <c r="J27" s="6" t="s">
        <v>239</v>
      </c>
      <c r="K27" s="6" t="s">
        <v>3</v>
      </c>
      <c r="L27" s="8">
        <f>80804249.96</f>
        <v>80804249.959999993</v>
      </c>
      <c r="M27" s="8">
        <f>80804249.96</f>
        <v>80804249.959999993</v>
      </c>
    </row>
    <row r="28" spans="1:13" ht="13" customHeight="1" x14ac:dyDescent="0.25">
      <c r="A28" s="6">
        <v>2016</v>
      </c>
      <c r="B28" s="6" t="s">
        <v>56</v>
      </c>
      <c r="C28" s="12">
        <v>42735</v>
      </c>
      <c r="D28" s="6" t="s">
        <v>174</v>
      </c>
      <c r="E28" s="6" t="s">
        <v>154</v>
      </c>
      <c r="F28" s="6" t="s">
        <v>13</v>
      </c>
      <c r="G28" s="7" t="s">
        <v>64</v>
      </c>
      <c r="H28" s="6" t="s">
        <v>36</v>
      </c>
      <c r="I28" s="6" t="s">
        <v>66</v>
      </c>
      <c r="J28" s="6" t="s">
        <v>66</v>
      </c>
      <c r="K28" s="6" t="s">
        <v>3</v>
      </c>
      <c r="L28" s="8">
        <f>40000000</f>
        <v>40000000</v>
      </c>
      <c r="M28" s="8">
        <f>40000000</f>
        <v>40000000</v>
      </c>
    </row>
    <row r="29" spans="1:13" ht="13" customHeight="1" x14ac:dyDescent="0.25">
      <c r="A29" s="6">
        <v>2016</v>
      </c>
      <c r="B29" s="6" t="s">
        <v>57</v>
      </c>
      <c r="C29" s="12">
        <v>42735</v>
      </c>
      <c r="D29" s="6" t="s">
        <v>174</v>
      </c>
      <c r="E29" s="6" t="s">
        <v>154</v>
      </c>
      <c r="F29" s="6" t="s">
        <v>13</v>
      </c>
      <c r="G29" s="7" t="s">
        <v>243</v>
      </c>
      <c r="H29" s="6" t="s">
        <v>30</v>
      </c>
      <c r="I29" s="6" t="s">
        <v>30</v>
      </c>
      <c r="J29" s="6" t="s">
        <v>107</v>
      </c>
      <c r="K29" s="6" t="s">
        <v>3</v>
      </c>
      <c r="L29" s="8">
        <f>45000000</f>
        <v>45000000</v>
      </c>
      <c r="M29" s="8">
        <f>45000000</f>
        <v>45000000</v>
      </c>
    </row>
    <row r="30" spans="1:13" ht="13" customHeight="1" x14ac:dyDescent="0.25">
      <c r="A30" s="6">
        <v>2016</v>
      </c>
      <c r="B30" s="6" t="s">
        <v>58</v>
      </c>
      <c r="C30" s="12">
        <v>42735</v>
      </c>
      <c r="D30" s="6" t="s">
        <v>174</v>
      </c>
      <c r="E30" s="6" t="s">
        <v>154</v>
      </c>
      <c r="F30" s="6" t="s">
        <v>13</v>
      </c>
      <c r="G30" s="7" t="s">
        <v>244</v>
      </c>
      <c r="H30" s="6" t="s">
        <v>70</v>
      </c>
      <c r="I30" s="6" t="s">
        <v>40</v>
      </c>
      <c r="J30" s="6" t="s">
        <v>238</v>
      </c>
      <c r="K30" s="6" t="s">
        <v>3</v>
      </c>
      <c r="L30" s="8">
        <f>40000000</f>
        <v>40000000</v>
      </c>
      <c r="M30" s="8">
        <f>40000000</f>
        <v>40000000</v>
      </c>
    </row>
    <row r="31" spans="1:13" ht="13" customHeight="1" x14ac:dyDescent="0.25">
      <c r="A31" s="6">
        <v>2017</v>
      </c>
      <c r="B31" s="6" t="s">
        <v>67</v>
      </c>
      <c r="C31" s="12">
        <v>42962</v>
      </c>
      <c r="D31" s="6" t="s">
        <v>174</v>
      </c>
      <c r="E31" s="6" t="s">
        <v>154</v>
      </c>
      <c r="F31" s="6" t="s">
        <v>13</v>
      </c>
      <c r="G31" s="7" t="s">
        <v>233</v>
      </c>
      <c r="H31" s="6" t="s">
        <v>1</v>
      </c>
      <c r="I31" s="6" t="s">
        <v>160</v>
      </c>
      <c r="J31" s="6" t="s">
        <v>69</v>
      </c>
      <c r="K31" s="6" t="s">
        <v>3</v>
      </c>
      <c r="L31" s="8">
        <v>40000000</v>
      </c>
      <c r="M31" s="8">
        <v>40000000</v>
      </c>
    </row>
    <row r="32" spans="1:13" ht="13" customHeight="1" x14ac:dyDescent="0.25">
      <c r="A32" s="6">
        <v>2017</v>
      </c>
      <c r="B32" s="6" t="s">
        <v>68</v>
      </c>
      <c r="C32" s="12">
        <v>42963</v>
      </c>
      <c r="D32" s="6" t="s">
        <v>174</v>
      </c>
      <c r="E32" s="6" t="s">
        <v>154</v>
      </c>
      <c r="F32" s="6" t="s">
        <v>6</v>
      </c>
      <c r="G32" s="7" t="s">
        <v>232</v>
      </c>
      <c r="H32" s="6" t="s">
        <v>4</v>
      </c>
      <c r="I32" s="6" t="s">
        <v>50</v>
      </c>
      <c r="J32" s="6" t="s">
        <v>247</v>
      </c>
      <c r="K32" s="6" t="s">
        <v>3</v>
      </c>
      <c r="L32" s="8">
        <v>80000000</v>
      </c>
      <c r="M32" s="8">
        <v>80000000</v>
      </c>
    </row>
    <row r="33" spans="1:13" ht="13" customHeight="1" x14ac:dyDescent="0.25">
      <c r="A33" s="6">
        <v>2018</v>
      </c>
      <c r="B33" s="6" t="s">
        <v>137</v>
      </c>
      <c r="C33" s="12">
        <v>43448</v>
      </c>
      <c r="D33" s="6" t="s">
        <v>26</v>
      </c>
      <c r="E33" s="6" t="s">
        <v>154</v>
      </c>
      <c r="F33" s="6" t="s">
        <v>20</v>
      </c>
      <c r="G33" s="7" t="s">
        <v>218</v>
      </c>
      <c r="H33" s="6" t="s">
        <v>37</v>
      </c>
      <c r="I33" s="6" t="s">
        <v>33</v>
      </c>
      <c r="J33" s="6" t="s">
        <v>162</v>
      </c>
      <c r="K33" s="6" t="s">
        <v>28</v>
      </c>
      <c r="L33" s="8">
        <v>60000000</v>
      </c>
      <c r="M33" s="8">
        <v>70894500</v>
      </c>
    </row>
    <row r="34" spans="1:13" ht="13" customHeight="1" x14ac:dyDescent="0.25">
      <c r="A34" s="6">
        <v>2018</v>
      </c>
      <c r="B34" s="6" t="s">
        <v>71</v>
      </c>
      <c r="C34" s="12">
        <v>43413</v>
      </c>
      <c r="D34" s="6" t="s">
        <v>26</v>
      </c>
      <c r="E34" s="6" t="s">
        <v>32</v>
      </c>
      <c r="F34" s="6" t="s">
        <v>20</v>
      </c>
      <c r="G34" s="7" t="s">
        <v>219</v>
      </c>
      <c r="H34" s="6" t="s">
        <v>5</v>
      </c>
      <c r="I34" s="6" t="s">
        <v>2</v>
      </c>
      <c r="J34" s="6" t="s">
        <v>167</v>
      </c>
      <c r="K34" s="6" t="s">
        <v>28</v>
      </c>
      <c r="L34" s="8">
        <v>19335560</v>
      </c>
      <c r="M34" s="8">
        <v>22495502.670000002</v>
      </c>
    </row>
    <row r="35" spans="1:13" ht="13" customHeight="1" x14ac:dyDescent="0.25">
      <c r="A35" s="6">
        <v>2018</v>
      </c>
      <c r="B35" s="6" t="s">
        <v>72</v>
      </c>
      <c r="C35" s="12">
        <v>43202</v>
      </c>
      <c r="D35" s="6" t="s">
        <v>174</v>
      </c>
      <c r="E35" s="6" t="s">
        <v>154</v>
      </c>
      <c r="F35" s="6" t="s">
        <v>6</v>
      </c>
      <c r="G35" s="7" t="s">
        <v>220</v>
      </c>
      <c r="H35" s="6" t="s">
        <v>5</v>
      </c>
      <c r="I35" s="6" t="s">
        <v>2</v>
      </c>
      <c r="J35" s="6" t="s">
        <v>204</v>
      </c>
      <c r="K35" s="6" t="s">
        <v>3</v>
      </c>
      <c r="L35" s="8">
        <v>65000000</v>
      </c>
      <c r="M35" s="8">
        <v>65000000</v>
      </c>
    </row>
    <row r="36" spans="1:13" ht="13" customHeight="1" x14ac:dyDescent="0.25">
      <c r="A36" s="6">
        <v>2018</v>
      </c>
      <c r="B36" s="6" t="s">
        <v>73</v>
      </c>
      <c r="C36" s="12">
        <v>43340</v>
      </c>
      <c r="D36" s="6" t="s">
        <v>174</v>
      </c>
      <c r="E36" s="6" t="s">
        <v>154</v>
      </c>
      <c r="F36" s="6" t="s">
        <v>6</v>
      </c>
      <c r="G36" s="7" t="s">
        <v>221</v>
      </c>
      <c r="H36" s="6" t="s">
        <v>37</v>
      </c>
      <c r="I36" s="6" t="s">
        <v>33</v>
      </c>
      <c r="J36" s="6" t="s">
        <v>189</v>
      </c>
      <c r="K36" s="6" t="s">
        <v>3</v>
      </c>
      <c r="L36" s="8">
        <v>100000000</v>
      </c>
      <c r="M36" s="8">
        <v>100000000</v>
      </c>
    </row>
    <row r="37" spans="1:13" ht="13" customHeight="1" x14ac:dyDescent="0.25">
      <c r="A37" s="6">
        <v>2018</v>
      </c>
      <c r="B37" s="6" t="s">
        <v>74</v>
      </c>
      <c r="C37" s="12">
        <v>43329</v>
      </c>
      <c r="D37" s="6" t="s">
        <v>174</v>
      </c>
      <c r="E37" s="6" t="s">
        <v>154</v>
      </c>
      <c r="F37" s="6" t="s">
        <v>6</v>
      </c>
      <c r="G37" s="7" t="s">
        <v>222</v>
      </c>
      <c r="H37" s="6" t="s">
        <v>30</v>
      </c>
      <c r="I37" s="6" t="s">
        <v>30</v>
      </c>
      <c r="J37" s="6" t="s">
        <v>30</v>
      </c>
      <c r="K37" s="6" t="s">
        <v>3</v>
      </c>
      <c r="L37" s="8">
        <v>50000000</v>
      </c>
      <c r="M37" s="8">
        <v>50000000</v>
      </c>
    </row>
    <row r="38" spans="1:13" ht="13" customHeight="1" x14ac:dyDescent="0.25">
      <c r="A38" s="6">
        <v>2018</v>
      </c>
      <c r="B38" s="6" t="s">
        <v>75</v>
      </c>
      <c r="C38" s="12">
        <v>43348</v>
      </c>
      <c r="D38" s="6" t="s">
        <v>174</v>
      </c>
      <c r="E38" s="6" t="s">
        <v>154</v>
      </c>
      <c r="F38" s="6" t="s">
        <v>6</v>
      </c>
      <c r="G38" s="7" t="s">
        <v>81</v>
      </c>
      <c r="H38" s="6" t="s">
        <v>19</v>
      </c>
      <c r="I38" s="6" t="s">
        <v>42</v>
      </c>
      <c r="J38" s="6" t="s">
        <v>42</v>
      </c>
      <c r="K38" s="6" t="s">
        <v>3</v>
      </c>
      <c r="L38" s="8">
        <v>75000000</v>
      </c>
      <c r="M38" s="8">
        <v>75000000</v>
      </c>
    </row>
    <row r="39" spans="1:13" ht="13" customHeight="1" x14ac:dyDescent="0.25">
      <c r="A39" s="6">
        <v>2018</v>
      </c>
      <c r="B39" s="6" t="s">
        <v>76</v>
      </c>
      <c r="C39" s="12">
        <v>43355</v>
      </c>
      <c r="D39" s="6" t="s">
        <v>174</v>
      </c>
      <c r="E39" s="6" t="s">
        <v>154</v>
      </c>
      <c r="F39" s="6" t="s">
        <v>6</v>
      </c>
      <c r="G39" s="7" t="s">
        <v>82</v>
      </c>
      <c r="H39" s="6" t="s">
        <v>1</v>
      </c>
      <c r="I39" s="6" t="s">
        <v>78</v>
      </c>
      <c r="J39" s="6" t="s">
        <v>78</v>
      </c>
      <c r="K39" s="6" t="s">
        <v>3</v>
      </c>
      <c r="L39" s="8">
        <v>100000000</v>
      </c>
      <c r="M39" s="8">
        <v>100000000</v>
      </c>
    </row>
    <row r="40" spans="1:13" ht="13" customHeight="1" x14ac:dyDescent="0.25">
      <c r="A40" s="6">
        <v>2018</v>
      </c>
      <c r="B40" s="6" t="s">
        <v>77</v>
      </c>
      <c r="C40" s="12">
        <v>43372</v>
      </c>
      <c r="D40" s="6" t="s">
        <v>174</v>
      </c>
      <c r="E40" s="6" t="s">
        <v>154</v>
      </c>
      <c r="F40" s="6" t="s">
        <v>6</v>
      </c>
      <c r="G40" s="7" t="s">
        <v>79</v>
      </c>
      <c r="H40" s="6" t="s">
        <v>70</v>
      </c>
      <c r="I40" s="6" t="s">
        <v>40</v>
      </c>
      <c r="J40" s="6" t="s">
        <v>40</v>
      </c>
      <c r="K40" s="6" t="s">
        <v>3</v>
      </c>
      <c r="L40" s="8">
        <v>30000000</v>
      </c>
      <c r="M40" s="8">
        <v>30000000</v>
      </c>
    </row>
    <row r="41" spans="1:13" ht="13" customHeight="1" x14ac:dyDescent="0.25">
      <c r="A41" s="6">
        <v>2018</v>
      </c>
      <c r="B41" s="6" t="s">
        <v>113</v>
      </c>
      <c r="C41" s="12">
        <v>43458</v>
      </c>
      <c r="D41" s="6" t="s">
        <v>174</v>
      </c>
      <c r="E41" s="6" t="s">
        <v>154</v>
      </c>
      <c r="F41" s="6" t="s">
        <v>6</v>
      </c>
      <c r="G41" s="7" t="s">
        <v>223</v>
      </c>
      <c r="H41" s="6" t="s">
        <v>227</v>
      </c>
      <c r="I41" s="6" t="s">
        <v>34</v>
      </c>
      <c r="J41" s="6" t="s">
        <v>34</v>
      </c>
      <c r="K41" s="6" t="s">
        <v>3</v>
      </c>
      <c r="L41" s="8">
        <v>50000000</v>
      </c>
      <c r="M41" s="8">
        <v>50000000</v>
      </c>
    </row>
    <row r="42" spans="1:13" ht="13" customHeight="1" x14ac:dyDescent="0.25">
      <c r="A42" s="6">
        <v>2018</v>
      </c>
      <c r="B42" s="6" t="s">
        <v>114</v>
      </c>
      <c r="C42" s="12">
        <v>43458</v>
      </c>
      <c r="D42" s="6" t="s">
        <v>174</v>
      </c>
      <c r="E42" s="6" t="s">
        <v>154</v>
      </c>
      <c r="F42" s="6" t="s">
        <v>13</v>
      </c>
      <c r="G42" s="7" t="s">
        <v>228</v>
      </c>
      <c r="H42" s="6" t="s">
        <v>10</v>
      </c>
      <c r="I42" s="6" t="s">
        <v>33</v>
      </c>
      <c r="J42" s="6" t="s">
        <v>225</v>
      </c>
      <c r="K42" s="6" t="s">
        <v>3</v>
      </c>
      <c r="L42" s="8">
        <v>70000000</v>
      </c>
      <c r="M42" s="8">
        <v>70000000</v>
      </c>
    </row>
    <row r="43" spans="1:13" ht="13" customHeight="1" x14ac:dyDescent="0.25">
      <c r="A43" s="6">
        <v>2018</v>
      </c>
      <c r="B43" s="6" t="s">
        <v>115</v>
      </c>
      <c r="C43" s="12">
        <v>43462</v>
      </c>
      <c r="D43" s="6" t="s">
        <v>174</v>
      </c>
      <c r="E43" s="6" t="s">
        <v>154</v>
      </c>
      <c r="F43" s="6" t="s">
        <v>6</v>
      </c>
      <c r="G43" s="7" t="s">
        <v>229</v>
      </c>
      <c r="H43" s="6" t="s">
        <v>80</v>
      </c>
      <c r="I43" s="6" t="s">
        <v>80</v>
      </c>
      <c r="J43" s="6" t="s">
        <v>80</v>
      </c>
      <c r="K43" s="6" t="s">
        <v>3</v>
      </c>
      <c r="L43" s="8">
        <v>50000000</v>
      </c>
      <c r="M43" s="8">
        <v>50000000</v>
      </c>
    </row>
    <row r="44" spans="1:13" ht="13" customHeight="1" x14ac:dyDescent="0.25">
      <c r="A44" s="6">
        <v>2018</v>
      </c>
      <c r="B44" s="6" t="s">
        <v>116</v>
      </c>
      <c r="C44" s="12">
        <v>43462</v>
      </c>
      <c r="D44" s="6" t="s">
        <v>174</v>
      </c>
      <c r="E44" s="6" t="s">
        <v>154</v>
      </c>
      <c r="F44" s="6" t="s">
        <v>6</v>
      </c>
      <c r="G44" s="7" t="s">
        <v>224</v>
      </c>
      <c r="H44" s="6" t="s">
        <v>15</v>
      </c>
      <c r="I44" s="6" t="s">
        <v>38</v>
      </c>
      <c r="J44" s="6" t="s">
        <v>226</v>
      </c>
      <c r="K44" s="6" t="s">
        <v>3</v>
      </c>
      <c r="L44" s="8">
        <v>125000000</v>
      </c>
      <c r="M44" s="8">
        <v>125000000</v>
      </c>
    </row>
    <row r="45" spans="1:13" ht="13" customHeight="1" x14ac:dyDescent="0.25">
      <c r="A45" s="6">
        <v>2018</v>
      </c>
      <c r="B45" s="6" t="s">
        <v>116</v>
      </c>
      <c r="C45" s="12">
        <v>43462</v>
      </c>
      <c r="D45" s="6" t="s">
        <v>174</v>
      </c>
      <c r="E45" s="6" t="s">
        <v>154</v>
      </c>
      <c r="F45" s="6" t="s">
        <v>13</v>
      </c>
      <c r="G45" s="7" t="s">
        <v>224</v>
      </c>
      <c r="H45" s="6" t="s">
        <v>15</v>
      </c>
      <c r="I45" s="6" t="s">
        <v>38</v>
      </c>
      <c r="J45" s="6" t="s">
        <v>226</v>
      </c>
      <c r="K45" s="6" t="s">
        <v>3</v>
      </c>
      <c r="L45" s="8">
        <v>125000000</v>
      </c>
      <c r="M45" s="8">
        <v>125000000</v>
      </c>
    </row>
    <row r="46" spans="1:13" ht="13" customHeight="1" x14ac:dyDescent="0.25">
      <c r="A46" s="6">
        <v>2018</v>
      </c>
      <c r="B46" s="6" t="s">
        <v>117</v>
      </c>
      <c r="C46" s="12">
        <v>43464</v>
      </c>
      <c r="D46" s="6" t="s">
        <v>174</v>
      </c>
      <c r="E46" s="6" t="s">
        <v>154</v>
      </c>
      <c r="F46" s="6" t="s">
        <v>13</v>
      </c>
      <c r="G46" s="7" t="s">
        <v>230</v>
      </c>
      <c r="H46" s="6" t="s">
        <v>70</v>
      </c>
      <c r="I46" s="6" t="s">
        <v>40</v>
      </c>
      <c r="J46" s="6" t="s">
        <v>40</v>
      </c>
      <c r="K46" s="6" t="s">
        <v>3</v>
      </c>
      <c r="L46" s="8">
        <v>6400000</v>
      </c>
      <c r="M46" s="8">
        <v>6400000</v>
      </c>
    </row>
    <row r="47" spans="1:13" ht="13" customHeight="1" x14ac:dyDescent="0.25">
      <c r="A47" s="6">
        <v>2018</v>
      </c>
      <c r="B47" s="6" t="s">
        <v>118</v>
      </c>
      <c r="C47" s="12">
        <v>43465</v>
      </c>
      <c r="D47" s="6" t="s">
        <v>174</v>
      </c>
      <c r="E47" s="6" t="s">
        <v>154</v>
      </c>
      <c r="F47" s="6" t="s">
        <v>6</v>
      </c>
      <c r="G47" s="7" t="s">
        <v>231</v>
      </c>
      <c r="H47" s="6" t="s">
        <v>5</v>
      </c>
      <c r="I47" s="6" t="s">
        <v>22</v>
      </c>
      <c r="J47" s="6" t="s">
        <v>22</v>
      </c>
      <c r="K47" s="6" t="s">
        <v>3</v>
      </c>
      <c r="L47" s="8">
        <v>50000000</v>
      </c>
      <c r="M47" s="8">
        <v>50000000</v>
      </c>
    </row>
    <row r="48" spans="1:13" ht="13" customHeight="1" x14ac:dyDescent="0.25">
      <c r="A48" s="6">
        <v>2018</v>
      </c>
      <c r="B48" s="6" t="s">
        <v>119</v>
      </c>
      <c r="C48" s="12">
        <v>43458</v>
      </c>
      <c r="D48" s="6" t="s">
        <v>174</v>
      </c>
      <c r="E48" s="6" t="s">
        <v>170</v>
      </c>
      <c r="F48" s="6" t="s">
        <v>6</v>
      </c>
      <c r="G48" s="7" t="s">
        <v>83</v>
      </c>
      <c r="H48" s="6" t="s">
        <v>5</v>
      </c>
      <c r="I48" s="6" t="s">
        <v>2</v>
      </c>
      <c r="J48" s="6" t="s">
        <v>166</v>
      </c>
      <c r="K48" s="6" t="s">
        <v>3</v>
      </c>
      <c r="L48" s="8">
        <v>100000000</v>
      </c>
      <c r="M48" s="8">
        <v>100000000</v>
      </c>
    </row>
    <row r="49" spans="1:13" ht="13" customHeight="1" x14ac:dyDescent="0.25">
      <c r="A49" s="6">
        <v>2018</v>
      </c>
      <c r="B49" s="6" t="s">
        <v>120</v>
      </c>
      <c r="C49" s="12">
        <v>43465</v>
      </c>
      <c r="D49" s="6" t="s">
        <v>174</v>
      </c>
      <c r="E49" s="6" t="s">
        <v>170</v>
      </c>
      <c r="F49" s="6" t="s">
        <v>12</v>
      </c>
      <c r="G49" s="7" t="s">
        <v>84</v>
      </c>
      <c r="H49" s="6" t="s">
        <v>5</v>
      </c>
      <c r="I49" s="6" t="s">
        <v>2</v>
      </c>
      <c r="J49" s="6" t="s">
        <v>166</v>
      </c>
      <c r="K49" s="6" t="s">
        <v>3</v>
      </c>
      <c r="L49" s="8">
        <v>250000000</v>
      </c>
      <c r="M49" s="8">
        <v>250000000</v>
      </c>
    </row>
    <row r="50" spans="1:13" ht="13" customHeight="1" x14ac:dyDescent="0.25">
      <c r="A50" s="6">
        <v>2019</v>
      </c>
      <c r="B50" s="6" t="s">
        <v>90</v>
      </c>
      <c r="C50" s="12">
        <v>43829</v>
      </c>
      <c r="D50" s="6" t="s">
        <v>26</v>
      </c>
      <c r="E50" s="6" t="s">
        <v>32</v>
      </c>
      <c r="F50" s="6" t="s">
        <v>20</v>
      </c>
      <c r="G50" s="7" t="s">
        <v>208</v>
      </c>
      <c r="H50" s="6" t="s">
        <v>5</v>
      </c>
      <c r="I50" s="6" t="s">
        <v>2</v>
      </c>
      <c r="J50" s="6" t="s">
        <v>166</v>
      </c>
      <c r="K50" s="6" t="s">
        <v>28</v>
      </c>
      <c r="L50" s="8">
        <v>20000000</v>
      </c>
      <c r="M50" s="8">
        <v>24097619.76498</v>
      </c>
    </row>
    <row r="51" spans="1:13" ht="13" customHeight="1" x14ac:dyDescent="0.25">
      <c r="A51" s="6">
        <v>2019</v>
      </c>
      <c r="B51" s="6" t="s">
        <v>91</v>
      </c>
      <c r="C51" s="12" t="s">
        <v>94</v>
      </c>
      <c r="D51" s="6" t="s">
        <v>174</v>
      </c>
      <c r="E51" s="6" t="s">
        <v>154</v>
      </c>
      <c r="F51" s="6" t="s">
        <v>6</v>
      </c>
      <c r="G51" s="7" t="s">
        <v>172</v>
      </c>
      <c r="H51" s="6" t="s">
        <v>4</v>
      </c>
      <c r="I51" s="6" t="s">
        <v>40</v>
      </c>
      <c r="J51" s="6" t="s">
        <v>40</v>
      </c>
      <c r="K51" s="6" t="s">
        <v>3</v>
      </c>
      <c r="L51" s="8">
        <v>16800000</v>
      </c>
      <c r="M51" s="8">
        <v>16800000</v>
      </c>
    </row>
    <row r="52" spans="1:13" ht="13" customHeight="1" x14ac:dyDescent="0.25">
      <c r="A52" s="6">
        <v>2019</v>
      </c>
      <c r="B52" s="6" t="s">
        <v>92</v>
      </c>
      <c r="C52" s="12">
        <v>43783</v>
      </c>
      <c r="D52" s="6" t="s">
        <v>174</v>
      </c>
      <c r="E52" s="6" t="s">
        <v>154</v>
      </c>
      <c r="F52" s="6" t="s">
        <v>13</v>
      </c>
      <c r="G52" s="7" t="s">
        <v>209</v>
      </c>
      <c r="H52" s="6" t="s">
        <v>21</v>
      </c>
      <c r="I52" s="6" t="s">
        <v>158</v>
      </c>
      <c r="J52" s="6" t="s">
        <v>216</v>
      </c>
      <c r="K52" s="6" t="s">
        <v>3</v>
      </c>
      <c r="L52" s="8">
        <v>85000000</v>
      </c>
      <c r="M52" s="8">
        <v>85000000</v>
      </c>
    </row>
    <row r="53" spans="1:13" ht="13" customHeight="1" x14ac:dyDescent="0.25">
      <c r="A53" s="6">
        <v>2019</v>
      </c>
      <c r="B53" s="6" t="s">
        <v>93</v>
      </c>
      <c r="C53" s="12">
        <v>43902</v>
      </c>
      <c r="D53" s="6" t="s">
        <v>174</v>
      </c>
      <c r="E53" s="6" t="s">
        <v>154</v>
      </c>
      <c r="F53" s="6" t="s">
        <v>13</v>
      </c>
      <c r="G53" s="7" t="s">
        <v>257</v>
      </c>
      <c r="H53" s="6" t="s">
        <v>37</v>
      </c>
      <c r="I53" s="6" t="s">
        <v>33</v>
      </c>
      <c r="J53" s="6" t="s">
        <v>23</v>
      </c>
      <c r="K53" s="6" t="s">
        <v>3</v>
      </c>
      <c r="L53" s="8">
        <v>50000000</v>
      </c>
      <c r="M53" s="8">
        <v>50000000</v>
      </c>
    </row>
    <row r="54" spans="1:13" ht="13" customHeight="1" x14ac:dyDescent="0.25">
      <c r="A54" s="6">
        <v>2019</v>
      </c>
      <c r="B54" s="6" t="s">
        <v>149</v>
      </c>
      <c r="C54" s="12">
        <v>43972</v>
      </c>
      <c r="D54" s="6" t="s">
        <v>174</v>
      </c>
      <c r="E54" s="6" t="s">
        <v>154</v>
      </c>
      <c r="F54" s="6" t="s">
        <v>13</v>
      </c>
      <c r="G54" s="7" t="s">
        <v>210</v>
      </c>
      <c r="H54" s="6" t="s">
        <v>4</v>
      </c>
      <c r="I54" s="6" t="s">
        <v>159</v>
      </c>
      <c r="J54" s="6" t="s">
        <v>159</v>
      </c>
      <c r="K54" s="6" t="s">
        <v>3</v>
      </c>
      <c r="L54" s="8">
        <v>93000000</v>
      </c>
      <c r="M54" s="8">
        <v>93000000</v>
      </c>
    </row>
    <row r="55" spans="1:13" ht="13" customHeight="1" x14ac:dyDescent="0.25">
      <c r="A55" s="6">
        <v>2019</v>
      </c>
      <c r="B55" s="6" t="s">
        <v>150</v>
      </c>
      <c r="C55" s="12">
        <v>43979</v>
      </c>
      <c r="D55" s="6" t="s">
        <v>174</v>
      </c>
      <c r="E55" s="6" t="s">
        <v>154</v>
      </c>
      <c r="F55" s="6" t="s">
        <v>17</v>
      </c>
      <c r="G55" s="7" t="s">
        <v>258</v>
      </c>
      <c r="H55" s="6" t="s">
        <v>1</v>
      </c>
      <c r="I55" s="6" t="s">
        <v>160</v>
      </c>
      <c r="J55" s="6" t="s">
        <v>39</v>
      </c>
      <c r="K55" s="6" t="s">
        <v>3</v>
      </c>
      <c r="L55" s="8">
        <v>24000000</v>
      </c>
      <c r="M55" s="8">
        <v>24000000</v>
      </c>
    </row>
    <row r="56" spans="1:13" ht="13" customHeight="1" x14ac:dyDescent="0.25">
      <c r="A56" s="6">
        <v>2019</v>
      </c>
      <c r="B56" s="6" t="s">
        <v>151</v>
      </c>
      <c r="C56" s="12">
        <v>44009</v>
      </c>
      <c r="D56" s="6" t="s">
        <v>174</v>
      </c>
      <c r="E56" s="6" t="s">
        <v>154</v>
      </c>
      <c r="F56" s="6" t="s">
        <v>13</v>
      </c>
      <c r="G56" s="7" t="s">
        <v>211</v>
      </c>
      <c r="H56" s="6" t="s">
        <v>4</v>
      </c>
      <c r="I56" s="6" t="s">
        <v>50</v>
      </c>
      <c r="J56" s="6" t="s">
        <v>161</v>
      </c>
      <c r="K56" s="6" t="s">
        <v>3</v>
      </c>
      <c r="L56" s="8">
        <v>36324000</v>
      </c>
      <c r="M56" s="8">
        <v>36324000</v>
      </c>
    </row>
    <row r="57" spans="1:13" ht="13" customHeight="1" x14ac:dyDescent="0.25">
      <c r="A57" s="6">
        <v>2019</v>
      </c>
      <c r="B57" s="6" t="s">
        <v>152</v>
      </c>
      <c r="C57" s="12">
        <v>44009</v>
      </c>
      <c r="D57" s="6" t="s">
        <v>174</v>
      </c>
      <c r="E57" s="6" t="s">
        <v>154</v>
      </c>
      <c r="F57" s="6" t="s">
        <v>6</v>
      </c>
      <c r="G57" s="7" t="s">
        <v>212</v>
      </c>
      <c r="H57" s="6" t="s">
        <v>10</v>
      </c>
      <c r="I57" s="6" t="s">
        <v>33</v>
      </c>
      <c r="J57" s="6" t="s">
        <v>162</v>
      </c>
      <c r="K57" s="6" t="s">
        <v>3</v>
      </c>
      <c r="L57" s="8">
        <v>100000000</v>
      </c>
      <c r="M57" s="8">
        <v>100000000</v>
      </c>
    </row>
    <row r="58" spans="1:13" ht="13" customHeight="1" x14ac:dyDescent="0.25">
      <c r="A58" s="6">
        <v>2019</v>
      </c>
      <c r="B58" s="6" t="s">
        <v>153</v>
      </c>
      <c r="C58" s="12">
        <v>44013</v>
      </c>
      <c r="D58" s="6" t="s">
        <v>174</v>
      </c>
      <c r="E58" s="6" t="s">
        <v>154</v>
      </c>
      <c r="F58" s="6" t="s">
        <v>6</v>
      </c>
      <c r="G58" s="7" t="s">
        <v>213</v>
      </c>
      <c r="H58" s="6" t="s">
        <v>21</v>
      </c>
      <c r="I58" s="6" t="s">
        <v>158</v>
      </c>
      <c r="J58" s="6" t="s">
        <v>217</v>
      </c>
      <c r="K58" s="6" t="s">
        <v>3</v>
      </c>
      <c r="L58" s="8">
        <v>100000000</v>
      </c>
      <c r="M58" s="8">
        <v>100000000</v>
      </c>
    </row>
    <row r="59" spans="1:13" ht="13" customHeight="1" x14ac:dyDescent="0.25">
      <c r="A59" s="6">
        <v>2019</v>
      </c>
      <c r="B59" s="6" t="s">
        <v>95</v>
      </c>
      <c r="C59" s="12">
        <v>43902</v>
      </c>
      <c r="D59" s="6" t="s">
        <v>174</v>
      </c>
      <c r="E59" s="6" t="s">
        <v>32</v>
      </c>
      <c r="F59" s="6" t="s">
        <v>6</v>
      </c>
      <c r="G59" s="7" t="s">
        <v>214</v>
      </c>
      <c r="H59" s="6" t="s">
        <v>5</v>
      </c>
      <c r="I59" s="6" t="s">
        <v>2</v>
      </c>
      <c r="J59" s="6" t="s">
        <v>166</v>
      </c>
      <c r="K59" s="6" t="s">
        <v>3</v>
      </c>
      <c r="L59" s="8">
        <v>50000000</v>
      </c>
      <c r="M59" s="8">
        <v>50000000</v>
      </c>
    </row>
    <row r="60" spans="1:13" ht="13" customHeight="1" x14ac:dyDescent="0.25">
      <c r="A60" s="6">
        <v>2019</v>
      </c>
      <c r="B60" s="6" t="s">
        <v>96</v>
      </c>
      <c r="C60" s="12">
        <v>43808</v>
      </c>
      <c r="D60" s="6" t="s">
        <v>174</v>
      </c>
      <c r="E60" s="6" t="s">
        <v>154</v>
      </c>
      <c r="F60" s="6" t="s">
        <v>6</v>
      </c>
      <c r="G60" s="7" t="s">
        <v>215</v>
      </c>
      <c r="H60" s="6" t="s">
        <v>102</v>
      </c>
      <c r="I60" s="6" t="s">
        <v>31</v>
      </c>
      <c r="J60" s="6" t="s">
        <v>31</v>
      </c>
      <c r="K60" s="6" t="s">
        <v>3</v>
      </c>
      <c r="L60" s="8">
        <v>40000000</v>
      </c>
      <c r="M60" s="8">
        <v>40000000</v>
      </c>
    </row>
    <row r="61" spans="1:13" ht="13" customHeight="1" x14ac:dyDescent="0.25">
      <c r="A61" s="6">
        <v>2020</v>
      </c>
      <c r="B61" s="6" t="s">
        <v>249</v>
      </c>
      <c r="C61" s="12">
        <v>44310</v>
      </c>
      <c r="D61" s="6" t="s">
        <v>26</v>
      </c>
      <c r="E61" s="6" t="s">
        <v>154</v>
      </c>
      <c r="F61" s="6" t="s">
        <v>20</v>
      </c>
      <c r="G61" s="7" t="s">
        <v>205</v>
      </c>
      <c r="H61" s="6" t="s">
        <v>1</v>
      </c>
      <c r="I61" s="6" t="s">
        <v>160</v>
      </c>
      <c r="J61" s="6" t="s">
        <v>163</v>
      </c>
      <c r="K61" s="6" t="s">
        <v>28</v>
      </c>
      <c r="L61" s="8">
        <v>54000000</v>
      </c>
      <c r="M61" s="8">
        <v>65655190.68</v>
      </c>
    </row>
    <row r="62" spans="1:13" ht="13" customHeight="1" x14ac:dyDescent="0.25">
      <c r="A62" s="6">
        <v>2020</v>
      </c>
      <c r="B62" s="6" t="s">
        <v>97</v>
      </c>
      <c r="C62" s="12">
        <v>44238</v>
      </c>
      <c r="D62" s="6" t="s">
        <v>174</v>
      </c>
      <c r="E62" s="6" t="s">
        <v>154</v>
      </c>
      <c r="F62" s="6" t="s">
        <v>6</v>
      </c>
      <c r="G62" s="7" t="s">
        <v>171</v>
      </c>
      <c r="H62" s="6" t="s">
        <v>100</v>
      </c>
      <c r="I62" s="6" t="s">
        <v>165</v>
      </c>
      <c r="J62" s="6" t="s">
        <v>100</v>
      </c>
      <c r="K62" s="6" t="s">
        <v>3</v>
      </c>
      <c r="L62" s="8">
        <v>30000000</v>
      </c>
      <c r="M62" s="8">
        <v>30000000</v>
      </c>
    </row>
    <row r="63" spans="1:13" ht="13" customHeight="1" x14ac:dyDescent="0.25">
      <c r="A63" s="6">
        <v>2020</v>
      </c>
      <c r="B63" s="6" t="s">
        <v>97</v>
      </c>
      <c r="C63" s="12">
        <v>44238</v>
      </c>
      <c r="D63" s="6" t="s">
        <v>174</v>
      </c>
      <c r="E63" s="6" t="s">
        <v>154</v>
      </c>
      <c r="F63" s="6" t="s">
        <v>16</v>
      </c>
      <c r="G63" s="7" t="s">
        <v>171</v>
      </c>
      <c r="H63" s="6" t="s">
        <v>100</v>
      </c>
      <c r="I63" s="6" t="s">
        <v>165</v>
      </c>
      <c r="J63" s="6" t="s">
        <v>164</v>
      </c>
      <c r="K63" s="6" t="s">
        <v>3</v>
      </c>
      <c r="L63" s="8">
        <v>10000000</v>
      </c>
      <c r="M63" s="8">
        <v>10000000</v>
      </c>
    </row>
    <row r="64" spans="1:13" ht="13" customHeight="1" x14ac:dyDescent="0.25">
      <c r="A64" s="6">
        <v>2020</v>
      </c>
      <c r="B64" s="6" t="s">
        <v>98</v>
      </c>
      <c r="C64" s="12">
        <v>44322</v>
      </c>
      <c r="D64" s="6" t="s">
        <v>174</v>
      </c>
      <c r="E64" s="6" t="s">
        <v>154</v>
      </c>
      <c r="F64" s="6" t="s">
        <v>6</v>
      </c>
      <c r="G64" s="7" t="s">
        <v>207</v>
      </c>
      <c r="H64" s="6" t="s">
        <v>4</v>
      </c>
      <c r="I64" s="6" t="s">
        <v>50</v>
      </c>
      <c r="J64" s="6" t="s">
        <v>246</v>
      </c>
      <c r="K64" s="6" t="s">
        <v>3</v>
      </c>
      <c r="L64" s="8">
        <v>114300000</v>
      </c>
      <c r="M64" s="8">
        <v>114300000</v>
      </c>
    </row>
    <row r="65" spans="1:13" ht="13" customHeight="1" x14ac:dyDescent="0.25">
      <c r="A65" s="6">
        <v>2020</v>
      </c>
      <c r="B65" s="6" t="s">
        <v>98</v>
      </c>
      <c r="C65" s="12">
        <v>44322</v>
      </c>
      <c r="D65" s="6" t="s">
        <v>174</v>
      </c>
      <c r="E65" s="6" t="s">
        <v>154</v>
      </c>
      <c r="F65" s="6" t="s">
        <v>12</v>
      </c>
      <c r="G65" s="7" t="s">
        <v>207</v>
      </c>
      <c r="H65" s="6" t="s">
        <v>4</v>
      </c>
      <c r="I65" s="6" t="s">
        <v>50</v>
      </c>
      <c r="J65" s="6" t="s">
        <v>246</v>
      </c>
      <c r="K65" s="6" t="s">
        <v>3</v>
      </c>
      <c r="L65" s="8">
        <v>233315826</v>
      </c>
      <c r="M65" s="8">
        <v>233315826</v>
      </c>
    </row>
    <row r="66" spans="1:13" ht="13" customHeight="1" x14ac:dyDescent="0.25">
      <c r="A66" s="6">
        <v>2020</v>
      </c>
      <c r="B66" s="6" t="s">
        <v>99</v>
      </c>
      <c r="C66" s="12">
        <v>44343</v>
      </c>
      <c r="D66" s="6" t="s">
        <v>174</v>
      </c>
      <c r="E66" s="6" t="s">
        <v>154</v>
      </c>
      <c r="F66" s="6" t="s">
        <v>6</v>
      </c>
      <c r="G66" s="7" t="s">
        <v>206</v>
      </c>
      <c r="H66" s="6" t="s">
        <v>4</v>
      </c>
      <c r="I66" s="6" t="s">
        <v>9</v>
      </c>
      <c r="J66" s="6" t="s">
        <v>9</v>
      </c>
      <c r="K66" s="6" t="s">
        <v>3</v>
      </c>
      <c r="L66" s="8">
        <v>9500000</v>
      </c>
      <c r="M66" s="8">
        <v>9500000</v>
      </c>
    </row>
    <row r="67" spans="1:13" ht="13" customHeight="1" x14ac:dyDescent="0.25">
      <c r="A67" s="6">
        <v>2020</v>
      </c>
      <c r="B67" s="6" t="s">
        <v>99</v>
      </c>
      <c r="C67" s="12">
        <v>44343</v>
      </c>
      <c r="D67" s="6" t="s">
        <v>174</v>
      </c>
      <c r="E67" s="6" t="s">
        <v>154</v>
      </c>
      <c r="F67" s="6" t="s">
        <v>6</v>
      </c>
      <c r="G67" s="7" t="s">
        <v>206</v>
      </c>
      <c r="H67" s="6" t="s">
        <v>4</v>
      </c>
      <c r="I67" s="6" t="s">
        <v>9</v>
      </c>
      <c r="J67" s="6" t="s">
        <v>9</v>
      </c>
      <c r="K67" s="6" t="s">
        <v>3</v>
      </c>
      <c r="L67" s="8">
        <v>10500000</v>
      </c>
      <c r="M67" s="8">
        <v>10500000</v>
      </c>
    </row>
    <row r="68" spans="1:13" ht="13" customHeight="1" x14ac:dyDescent="0.25">
      <c r="A68" s="6">
        <v>2020</v>
      </c>
      <c r="B68" s="6" t="s">
        <v>148</v>
      </c>
      <c r="C68" s="12">
        <v>44162</v>
      </c>
      <c r="D68" s="6" t="s">
        <v>174</v>
      </c>
      <c r="E68" s="6" t="s">
        <v>32</v>
      </c>
      <c r="F68" s="6" t="s">
        <v>13</v>
      </c>
      <c r="G68" s="7" t="s">
        <v>169</v>
      </c>
      <c r="H68" s="6" t="s">
        <v>5</v>
      </c>
      <c r="I68" s="6" t="s">
        <v>2</v>
      </c>
      <c r="J68" s="6" t="s">
        <v>166</v>
      </c>
      <c r="K68" s="6" t="s">
        <v>3</v>
      </c>
      <c r="L68" s="8">
        <v>50000000</v>
      </c>
      <c r="M68" s="8">
        <v>50000000</v>
      </c>
    </row>
    <row r="69" spans="1:13" ht="13" customHeight="1" x14ac:dyDescent="0.25">
      <c r="A69" s="6">
        <v>2021</v>
      </c>
      <c r="B69" s="6" t="s">
        <v>103</v>
      </c>
      <c r="C69" s="12">
        <v>44484</v>
      </c>
      <c r="D69" s="6" t="s">
        <v>26</v>
      </c>
      <c r="E69" s="6" t="s">
        <v>32</v>
      </c>
      <c r="F69" s="6" t="s">
        <v>20</v>
      </c>
      <c r="G69" s="7" t="s">
        <v>191</v>
      </c>
      <c r="H69" s="6" t="s">
        <v>5</v>
      </c>
      <c r="I69" s="6" t="s">
        <v>2</v>
      </c>
      <c r="J69" s="6" t="s">
        <v>166</v>
      </c>
      <c r="K69" s="6" t="s">
        <v>28</v>
      </c>
      <c r="L69" s="8">
        <v>40000000</v>
      </c>
      <c r="M69" s="8">
        <v>50452006</v>
      </c>
    </row>
    <row r="70" spans="1:13" ht="13" customHeight="1" x14ac:dyDescent="0.25">
      <c r="A70" s="6">
        <v>2021</v>
      </c>
      <c r="B70" s="6" t="s">
        <v>147</v>
      </c>
      <c r="C70" s="12">
        <v>44530</v>
      </c>
      <c r="D70" s="6" t="s">
        <v>26</v>
      </c>
      <c r="E70" s="6" t="s">
        <v>170</v>
      </c>
      <c r="F70" s="6" t="s">
        <v>20</v>
      </c>
      <c r="G70" s="7" t="s">
        <v>192</v>
      </c>
      <c r="H70" s="6" t="s">
        <v>5</v>
      </c>
      <c r="I70" s="6" t="s">
        <v>2</v>
      </c>
      <c r="J70" s="6" t="s">
        <v>166</v>
      </c>
      <c r="K70" s="6" t="s">
        <v>28</v>
      </c>
      <c r="L70" s="8">
        <v>350000000</v>
      </c>
      <c r="M70" s="8">
        <v>394555000</v>
      </c>
    </row>
    <row r="71" spans="1:13" ht="13" customHeight="1" x14ac:dyDescent="0.25">
      <c r="A71" s="6">
        <v>2021</v>
      </c>
      <c r="B71" s="6" t="s">
        <v>121</v>
      </c>
      <c r="C71" s="12">
        <v>44398</v>
      </c>
      <c r="D71" s="6" t="s">
        <v>174</v>
      </c>
      <c r="E71" s="6" t="s">
        <v>154</v>
      </c>
      <c r="F71" s="6" t="s">
        <v>6</v>
      </c>
      <c r="G71" s="7" t="s">
        <v>193</v>
      </c>
      <c r="H71" s="6" t="s">
        <v>36</v>
      </c>
      <c r="I71" s="6" t="s">
        <v>66</v>
      </c>
      <c r="J71" s="6" t="s">
        <v>203</v>
      </c>
      <c r="K71" s="6" t="s">
        <v>3</v>
      </c>
      <c r="L71" s="8">
        <v>100000000</v>
      </c>
      <c r="M71" s="8">
        <v>100000000</v>
      </c>
    </row>
    <row r="72" spans="1:13" ht="13" customHeight="1" x14ac:dyDescent="0.25">
      <c r="A72" s="6">
        <v>2021</v>
      </c>
      <c r="B72" s="6" t="s">
        <v>122</v>
      </c>
      <c r="C72" s="12">
        <v>44398</v>
      </c>
      <c r="D72" s="6" t="s">
        <v>174</v>
      </c>
      <c r="E72" s="6" t="s">
        <v>154</v>
      </c>
      <c r="F72" s="6" t="s">
        <v>6</v>
      </c>
      <c r="G72" s="7" t="s">
        <v>194</v>
      </c>
      <c r="H72" s="6" t="s">
        <v>5</v>
      </c>
      <c r="I72" s="6" t="s">
        <v>2</v>
      </c>
      <c r="J72" s="6" t="s">
        <v>204</v>
      </c>
      <c r="K72" s="6" t="s">
        <v>3</v>
      </c>
      <c r="L72" s="8">
        <v>74000000</v>
      </c>
      <c r="M72" s="8">
        <v>74000000</v>
      </c>
    </row>
    <row r="73" spans="1:13" ht="13" customHeight="1" x14ac:dyDescent="0.25">
      <c r="A73" s="6">
        <v>2021</v>
      </c>
      <c r="B73" s="6" t="s">
        <v>275</v>
      </c>
      <c r="C73" s="12">
        <v>44531</v>
      </c>
      <c r="D73" s="6" t="s">
        <v>174</v>
      </c>
      <c r="E73" s="6" t="s">
        <v>154</v>
      </c>
      <c r="F73" s="6" t="s">
        <v>13</v>
      </c>
      <c r="G73" s="7" t="s">
        <v>195</v>
      </c>
      <c r="H73" s="6" t="s">
        <v>15</v>
      </c>
      <c r="I73" s="6" t="s">
        <v>104</v>
      </c>
      <c r="J73" s="6" t="s">
        <v>104</v>
      </c>
      <c r="K73" s="6" t="s">
        <v>3</v>
      </c>
      <c r="L73" s="8">
        <v>68000000</v>
      </c>
      <c r="M73" s="8">
        <v>68000000</v>
      </c>
    </row>
    <row r="74" spans="1:13" ht="13" customHeight="1" x14ac:dyDescent="0.25">
      <c r="A74" s="6">
        <v>2021</v>
      </c>
      <c r="B74" s="6" t="s">
        <v>276</v>
      </c>
      <c r="C74" s="12">
        <v>44553</v>
      </c>
      <c r="D74" s="6" t="s">
        <v>174</v>
      </c>
      <c r="E74" s="6" t="s">
        <v>154</v>
      </c>
      <c r="F74" s="6" t="s">
        <v>13</v>
      </c>
      <c r="G74" s="7" t="s">
        <v>138</v>
      </c>
      <c r="H74" s="6" t="s">
        <v>7</v>
      </c>
      <c r="I74" s="6" t="s">
        <v>105</v>
      </c>
      <c r="J74" s="6" t="s">
        <v>105</v>
      </c>
      <c r="K74" s="6" t="s">
        <v>3</v>
      </c>
      <c r="L74" s="8">
        <v>70000000</v>
      </c>
      <c r="M74" s="8">
        <v>70000000</v>
      </c>
    </row>
    <row r="75" spans="1:13" ht="13" customHeight="1" x14ac:dyDescent="0.25">
      <c r="A75" s="6">
        <v>2021</v>
      </c>
      <c r="B75" s="6" t="s">
        <v>301</v>
      </c>
      <c r="C75" s="12">
        <v>44553</v>
      </c>
      <c r="D75" s="6" t="s">
        <v>174</v>
      </c>
      <c r="E75" s="6" t="s">
        <v>154</v>
      </c>
      <c r="F75" s="6" t="s">
        <v>6</v>
      </c>
      <c r="G75" s="7" t="s">
        <v>196</v>
      </c>
      <c r="H75" s="6" t="s">
        <v>70</v>
      </c>
      <c r="I75" s="6" t="s">
        <v>40</v>
      </c>
      <c r="J75" s="6" t="s">
        <v>40</v>
      </c>
      <c r="K75" s="6" t="s">
        <v>3</v>
      </c>
      <c r="L75" s="8">
        <v>20000000</v>
      </c>
      <c r="M75" s="8">
        <v>20000000</v>
      </c>
    </row>
    <row r="76" spans="1:13" ht="13" customHeight="1" x14ac:dyDescent="0.25">
      <c r="A76" s="6">
        <v>2021</v>
      </c>
      <c r="B76" s="6" t="s">
        <v>141</v>
      </c>
      <c r="C76" s="12">
        <v>44286</v>
      </c>
      <c r="D76" s="6" t="s">
        <v>174</v>
      </c>
      <c r="E76" s="6" t="s">
        <v>170</v>
      </c>
      <c r="F76" s="6" t="s">
        <v>6</v>
      </c>
      <c r="G76" s="7" t="s">
        <v>201</v>
      </c>
      <c r="H76" s="6" t="s">
        <v>5</v>
      </c>
      <c r="I76" s="6" t="s">
        <v>2</v>
      </c>
      <c r="J76" s="6" t="s">
        <v>166</v>
      </c>
      <c r="K76" s="6" t="s">
        <v>3</v>
      </c>
      <c r="L76" s="8">
        <v>400000000</v>
      </c>
      <c r="M76" s="8">
        <v>400000000</v>
      </c>
    </row>
    <row r="77" spans="1:13" ht="13" customHeight="1" x14ac:dyDescent="0.25">
      <c r="A77" s="6">
        <v>2021</v>
      </c>
      <c r="B77" s="6" t="s">
        <v>142</v>
      </c>
      <c r="C77" s="12">
        <v>44335</v>
      </c>
      <c r="D77" s="6" t="s">
        <v>174</v>
      </c>
      <c r="E77" s="6" t="s">
        <v>170</v>
      </c>
      <c r="F77" s="6" t="s">
        <v>12</v>
      </c>
      <c r="G77" s="7" t="s">
        <v>202</v>
      </c>
      <c r="H77" s="6" t="s">
        <v>5</v>
      </c>
      <c r="I77" s="6" t="s">
        <v>2</v>
      </c>
      <c r="J77" s="6" t="s">
        <v>166</v>
      </c>
      <c r="K77" s="6" t="s">
        <v>3</v>
      </c>
      <c r="L77" s="8">
        <v>350000000</v>
      </c>
      <c r="M77" s="8">
        <v>350000000</v>
      </c>
    </row>
    <row r="78" spans="1:13" ht="13" customHeight="1" x14ac:dyDescent="0.25">
      <c r="A78" s="6">
        <v>2021</v>
      </c>
      <c r="B78" s="6" t="s">
        <v>143</v>
      </c>
      <c r="C78" s="12">
        <v>44356</v>
      </c>
      <c r="D78" s="6" t="s">
        <v>174</v>
      </c>
      <c r="E78" s="6" t="s">
        <v>170</v>
      </c>
      <c r="F78" s="6" t="s">
        <v>6</v>
      </c>
      <c r="G78" s="7" t="s">
        <v>197</v>
      </c>
      <c r="H78" s="6" t="s">
        <v>5</v>
      </c>
      <c r="I78" s="6" t="s">
        <v>2</v>
      </c>
      <c r="J78" s="6" t="s">
        <v>166</v>
      </c>
      <c r="K78" s="6" t="s">
        <v>3</v>
      </c>
      <c r="L78" s="8">
        <v>600000000</v>
      </c>
      <c r="M78" s="8">
        <v>600000000</v>
      </c>
    </row>
    <row r="79" spans="1:13" ht="13" customHeight="1" x14ac:dyDescent="0.25">
      <c r="A79" s="6">
        <v>2021</v>
      </c>
      <c r="B79" s="6" t="s">
        <v>144</v>
      </c>
      <c r="C79" s="12">
        <v>44530</v>
      </c>
      <c r="D79" s="6" t="s">
        <v>174</v>
      </c>
      <c r="E79" s="6" t="s">
        <v>170</v>
      </c>
      <c r="F79" s="6" t="s">
        <v>6</v>
      </c>
      <c r="G79" s="7" t="s">
        <v>198</v>
      </c>
      <c r="H79" s="6" t="s">
        <v>5</v>
      </c>
      <c r="I79" s="6" t="s">
        <v>2</v>
      </c>
      <c r="J79" s="6" t="s">
        <v>166</v>
      </c>
      <c r="K79" s="6" t="s">
        <v>3</v>
      </c>
      <c r="L79" s="8">
        <v>500000000</v>
      </c>
      <c r="M79" s="8">
        <v>500000000</v>
      </c>
    </row>
    <row r="80" spans="1:13" ht="13" customHeight="1" x14ac:dyDescent="0.25">
      <c r="A80" s="6">
        <v>2021</v>
      </c>
      <c r="B80" s="6" t="s">
        <v>145</v>
      </c>
      <c r="C80" s="12">
        <v>44342</v>
      </c>
      <c r="D80" s="6" t="s">
        <v>174</v>
      </c>
      <c r="E80" s="6" t="s">
        <v>170</v>
      </c>
      <c r="F80" s="6" t="s">
        <v>13</v>
      </c>
      <c r="G80" s="7" t="s">
        <v>199</v>
      </c>
      <c r="H80" s="6" t="s">
        <v>5</v>
      </c>
      <c r="I80" s="6" t="s">
        <v>2</v>
      </c>
      <c r="J80" s="6" t="s">
        <v>166</v>
      </c>
      <c r="K80" s="6" t="s">
        <v>3</v>
      </c>
      <c r="L80" s="8">
        <v>750000000</v>
      </c>
      <c r="M80" s="8">
        <v>750000000</v>
      </c>
    </row>
    <row r="81" spans="1:13" ht="13" customHeight="1" x14ac:dyDescent="0.25">
      <c r="A81" s="6">
        <v>2021</v>
      </c>
      <c r="B81" s="6" t="s">
        <v>146</v>
      </c>
      <c r="C81" s="12">
        <v>44377</v>
      </c>
      <c r="D81" s="6" t="s">
        <v>174</v>
      </c>
      <c r="E81" s="6" t="s">
        <v>170</v>
      </c>
      <c r="F81" s="6" t="s">
        <v>13</v>
      </c>
      <c r="G81" s="7" t="s">
        <v>200</v>
      </c>
      <c r="H81" s="6" t="s">
        <v>5</v>
      </c>
      <c r="I81" s="6" t="s">
        <v>2</v>
      </c>
      <c r="J81" s="6" t="s">
        <v>166</v>
      </c>
      <c r="K81" s="6" t="s">
        <v>3</v>
      </c>
      <c r="L81" s="8">
        <v>350000000</v>
      </c>
      <c r="M81" s="8">
        <v>350000000</v>
      </c>
    </row>
    <row r="82" spans="1:13" ht="13" customHeight="1" x14ac:dyDescent="0.25">
      <c r="A82" s="6">
        <v>2022</v>
      </c>
      <c r="B82" s="6" t="s">
        <v>123</v>
      </c>
      <c r="C82" s="12">
        <v>44611</v>
      </c>
      <c r="D82" s="6" t="s">
        <v>26</v>
      </c>
      <c r="E82" s="6" t="s">
        <v>154</v>
      </c>
      <c r="F82" s="6" t="s">
        <v>20</v>
      </c>
      <c r="G82" s="7" t="s">
        <v>175</v>
      </c>
      <c r="H82" s="6" t="s">
        <v>70</v>
      </c>
      <c r="I82" s="6" t="s">
        <v>40</v>
      </c>
      <c r="J82" s="6" t="s">
        <v>40</v>
      </c>
      <c r="K82" s="6" t="s">
        <v>28</v>
      </c>
      <c r="L82" s="8">
        <v>50000000</v>
      </c>
      <c r="M82" s="8">
        <v>56798818.5</v>
      </c>
    </row>
    <row r="83" spans="1:13" ht="13" customHeight="1" x14ac:dyDescent="0.25">
      <c r="A83" s="6">
        <v>2022</v>
      </c>
      <c r="B83" s="6" t="s">
        <v>124</v>
      </c>
      <c r="C83" s="12">
        <v>44715</v>
      </c>
      <c r="D83" s="6" t="s">
        <v>26</v>
      </c>
      <c r="E83" s="6" t="s">
        <v>154</v>
      </c>
      <c r="F83" s="6" t="s">
        <v>24</v>
      </c>
      <c r="G83" s="7" t="s">
        <v>176</v>
      </c>
      <c r="H83" s="6" t="s">
        <v>70</v>
      </c>
      <c r="I83" s="6" t="s">
        <v>40</v>
      </c>
      <c r="J83" s="6" t="s">
        <v>187</v>
      </c>
      <c r="K83" s="6" t="s">
        <v>3</v>
      </c>
      <c r="L83" s="8">
        <v>45000000</v>
      </c>
      <c r="M83" s="8">
        <v>45000000</v>
      </c>
    </row>
    <row r="84" spans="1:13" ht="13" customHeight="1" x14ac:dyDescent="0.25">
      <c r="A84" s="6">
        <v>2022</v>
      </c>
      <c r="B84" s="6" t="s">
        <v>125</v>
      </c>
      <c r="C84" s="12">
        <v>44898</v>
      </c>
      <c r="D84" s="6" t="s">
        <v>26</v>
      </c>
      <c r="E84" s="6" t="s">
        <v>154</v>
      </c>
      <c r="F84" s="6" t="s">
        <v>20</v>
      </c>
      <c r="G84" s="10" t="s">
        <v>177</v>
      </c>
      <c r="H84" s="6" t="s">
        <v>4</v>
      </c>
      <c r="I84" s="6" t="s">
        <v>50</v>
      </c>
      <c r="J84" s="6" t="s">
        <v>188</v>
      </c>
      <c r="K84" s="6" t="s">
        <v>28</v>
      </c>
      <c r="L84" s="8">
        <v>55500000</v>
      </c>
      <c r="M84" s="8">
        <v>58519200</v>
      </c>
    </row>
    <row r="85" spans="1:13" ht="13" customHeight="1" x14ac:dyDescent="0.25">
      <c r="A85" s="6">
        <v>2022</v>
      </c>
      <c r="B85" s="6" t="s">
        <v>126</v>
      </c>
      <c r="C85" s="12">
        <v>44898</v>
      </c>
      <c r="D85" s="6" t="s">
        <v>26</v>
      </c>
      <c r="E85" s="6" t="s">
        <v>154</v>
      </c>
      <c r="F85" s="6" t="s">
        <v>20</v>
      </c>
      <c r="G85" s="10" t="s">
        <v>178</v>
      </c>
      <c r="H85" s="6" t="s">
        <v>10</v>
      </c>
      <c r="I85" s="6" t="s">
        <v>33</v>
      </c>
      <c r="J85" s="6" t="s">
        <v>162</v>
      </c>
      <c r="K85" s="6" t="s">
        <v>28</v>
      </c>
      <c r="L85" s="8">
        <v>80000000</v>
      </c>
      <c r="M85" s="8">
        <v>84352000</v>
      </c>
    </row>
    <row r="86" spans="1:13" ht="13" customHeight="1" x14ac:dyDescent="0.25">
      <c r="A86" s="6">
        <v>2022</v>
      </c>
      <c r="B86" s="6" t="s">
        <v>127</v>
      </c>
      <c r="C86" s="12">
        <v>44898</v>
      </c>
      <c r="D86" s="6" t="s">
        <v>26</v>
      </c>
      <c r="E86" s="6" t="s">
        <v>32</v>
      </c>
      <c r="F86" s="6" t="s">
        <v>20</v>
      </c>
      <c r="G86" s="7" t="s">
        <v>168</v>
      </c>
      <c r="H86" s="6" t="s">
        <v>5</v>
      </c>
      <c r="I86" s="6" t="s">
        <v>2</v>
      </c>
      <c r="J86" s="6" t="s">
        <v>166</v>
      </c>
      <c r="K86" s="6" t="s">
        <v>28</v>
      </c>
      <c r="L86" s="8">
        <v>80000000</v>
      </c>
      <c r="M86" s="8">
        <v>89429254.049999997</v>
      </c>
    </row>
    <row r="87" spans="1:13" ht="13" customHeight="1" x14ac:dyDescent="0.25">
      <c r="A87" s="6">
        <v>2022</v>
      </c>
      <c r="B87" s="6" t="s">
        <v>128</v>
      </c>
      <c r="C87" s="12">
        <v>44618</v>
      </c>
      <c r="D87" s="6" t="s">
        <v>174</v>
      </c>
      <c r="E87" s="6" t="s">
        <v>154</v>
      </c>
      <c r="F87" s="6" t="s">
        <v>6</v>
      </c>
      <c r="G87" s="7" t="s">
        <v>179</v>
      </c>
      <c r="H87" s="6" t="s">
        <v>10</v>
      </c>
      <c r="I87" s="6" t="s">
        <v>33</v>
      </c>
      <c r="J87" s="6" t="s">
        <v>162</v>
      </c>
      <c r="K87" s="6" t="s">
        <v>3</v>
      </c>
      <c r="L87" s="8">
        <v>74000000</v>
      </c>
      <c r="M87" s="8">
        <v>74000000</v>
      </c>
    </row>
    <row r="88" spans="1:13" ht="13" customHeight="1" x14ac:dyDescent="0.25">
      <c r="A88" s="6">
        <v>2022</v>
      </c>
      <c r="B88" s="6" t="s">
        <v>129</v>
      </c>
      <c r="C88" s="12">
        <v>44649</v>
      </c>
      <c r="D88" s="6" t="s">
        <v>174</v>
      </c>
      <c r="E88" s="6" t="s">
        <v>154</v>
      </c>
      <c r="F88" s="6" t="s">
        <v>12</v>
      </c>
      <c r="G88" s="7" t="s">
        <v>180</v>
      </c>
      <c r="H88" s="6" t="s">
        <v>10</v>
      </c>
      <c r="I88" s="6" t="s">
        <v>11</v>
      </c>
      <c r="J88" s="6" t="s">
        <v>11</v>
      </c>
      <c r="K88" s="6" t="s">
        <v>3</v>
      </c>
      <c r="L88" s="13">
        <v>51500000</v>
      </c>
      <c r="M88" s="8">
        <v>51500000</v>
      </c>
    </row>
    <row r="89" spans="1:13" ht="13" customHeight="1" x14ac:dyDescent="0.25">
      <c r="A89" s="6">
        <v>2022</v>
      </c>
      <c r="B89" s="6" t="s">
        <v>130</v>
      </c>
      <c r="C89" s="12">
        <v>44650</v>
      </c>
      <c r="D89" s="6" t="s">
        <v>174</v>
      </c>
      <c r="E89" s="6" t="s">
        <v>154</v>
      </c>
      <c r="F89" s="6" t="s">
        <v>13</v>
      </c>
      <c r="G89" s="7" t="s">
        <v>181</v>
      </c>
      <c r="H89" s="6" t="s">
        <v>30</v>
      </c>
      <c r="I89" s="6" t="s">
        <v>108</v>
      </c>
      <c r="J89" s="6" t="s">
        <v>108</v>
      </c>
      <c r="K89" s="6" t="s">
        <v>3</v>
      </c>
      <c r="L89" s="8">
        <v>100000000</v>
      </c>
      <c r="M89" s="8">
        <v>100000000</v>
      </c>
    </row>
    <row r="90" spans="1:13" ht="13" customHeight="1" x14ac:dyDescent="0.25">
      <c r="A90" s="6">
        <v>2022</v>
      </c>
      <c r="B90" s="6" t="s">
        <v>131</v>
      </c>
      <c r="C90" s="12">
        <v>44898</v>
      </c>
      <c r="D90" s="6" t="s">
        <v>174</v>
      </c>
      <c r="E90" s="6" t="s">
        <v>154</v>
      </c>
      <c r="F90" s="6" t="s">
        <v>6</v>
      </c>
      <c r="G90" s="7" t="s">
        <v>182</v>
      </c>
      <c r="H90" s="6" t="s">
        <v>10</v>
      </c>
      <c r="I90" s="6" t="s">
        <v>33</v>
      </c>
      <c r="J90" s="6" t="s">
        <v>189</v>
      </c>
      <c r="K90" s="6" t="s">
        <v>3</v>
      </c>
      <c r="L90" s="8">
        <v>150000000</v>
      </c>
      <c r="M90" s="8">
        <v>150000000</v>
      </c>
    </row>
    <row r="91" spans="1:13" ht="13" customHeight="1" x14ac:dyDescent="0.25">
      <c r="A91" s="6">
        <v>2022</v>
      </c>
      <c r="B91" s="6" t="s">
        <v>132</v>
      </c>
      <c r="C91" s="12">
        <v>44912</v>
      </c>
      <c r="D91" s="6" t="s">
        <v>174</v>
      </c>
      <c r="E91" s="6" t="s">
        <v>154</v>
      </c>
      <c r="F91" s="6" t="s">
        <v>6</v>
      </c>
      <c r="G91" s="7" t="s">
        <v>183</v>
      </c>
      <c r="H91" s="6" t="s">
        <v>9</v>
      </c>
      <c r="I91" s="6" t="s">
        <v>9</v>
      </c>
      <c r="J91" s="6" t="s">
        <v>9</v>
      </c>
      <c r="K91" s="6" t="s">
        <v>3</v>
      </c>
      <c r="L91" s="8">
        <v>100000000</v>
      </c>
      <c r="M91" s="8">
        <v>100000000</v>
      </c>
    </row>
    <row r="92" spans="1:13" ht="13" customHeight="1" x14ac:dyDescent="0.25">
      <c r="A92" s="6">
        <v>2022</v>
      </c>
      <c r="B92" s="6" t="s">
        <v>133</v>
      </c>
      <c r="C92" s="12">
        <v>44813</v>
      </c>
      <c r="D92" s="6" t="s">
        <v>174</v>
      </c>
      <c r="E92" s="6" t="s">
        <v>170</v>
      </c>
      <c r="F92" s="6" t="s">
        <v>13</v>
      </c>
      <c r="G92" s="7" t="s">
        <v>106</v>
      </c>
      <c r="H92" s="6" t="s">
        <v>5</v>
      </c>
      <c r="I92" s="6" t="s">
        <v>2</v>
      </c>
      <c r="J92" s="6" t="s">
        <v>166</v>
      </c>
      <c r="K92" s="6" t="s">
        <v>3</v>
      </c>
      <c r="L92" s="8">
        <v>500000000</v>
      </c>
      <c r="M92" s="8">
        <v>500000000</v>
      </c>
    </row>
    <row r="93" spans="1:13" ht="13" customHeight="1" x14ac:dyDescent="0.25">
      <c r="A93" s="6">
        <v>2022</v>
      </c>
      <c r="B93" s="6" t="s">
        <v>134</v>
      </c>
      <c r="C93" s="12">
        <v>44702</v>
      </c>
      <c r="D93" s="6" t="s">
        <v>174</v>
      </c>
      <c r="E93" s="6" t="s">
        <v>170</v>
      </c>
      <c r="F93" s="6" t="s">
        <v>13</v>
      </c>
      <c r="G93" s="7" t="s">
        <v>184</v>
      </c>
      <c r="H93" s="6" t="s">
        <v>5</v>
      </c>
      <c r="I93" s="6" t="s">
        <v>2</v>
      </c>
      <c r="J93" s="6" t="s">
        <v>166</v>
      </c>
      <c r="K93" s="6" t="s">
        <v>3</v>
      </c>
      <c r="L93" s="8">
        <v>500000000</v>
      </c>
      <c r="M93" s="8">
        <v>500000000</v>
      </c>
    </row>
    <row r="94" spans="1:13" ht="13" customHeight="1" x14ac:dyDescent="0.25">
      <c r="A94" s="6">
        <v>2022</v>
      </c>
      <c r="B94" s="6" t="s">
        <v>135</v>
      </c>
      <c r="C94" s="12">
        <v>44834</v>
      </c>
      <c r="D94" s="6" t="s">
        <v>174</v>
      </c>
      <c r="E94" s="6" t="s">
        <v>170</v>
      </c>
      <c r="F94" s="6" t="s">
        <v>12</v>
      </c>
      <c r="G94" s="7" t="s">
        <v>186</v>
      </c>
      <c r="H94" s="6" t="s">
        <v>5</v>
      </c>
      <c r="I94" s="6" t="s">
        <v>2</v>
      </c>
      <c r="J94" s="6" t="s">
        <v>166</v>
      </c>
      <c r="K94" s="6" t="s">
        <v>3</v>
      </c>
      <c r="L94" s="8">
        <v>120000000</v>
      </c>
      <c r="M94" s="8">
        <v>120000000</v>
      </c>
    </row>
    <row r="95" spans="1:13" ht="13" customHeight="1" x14ac:dyDescent="0.25">
      <c r="A95" s="6">
        <v>2022</v>
      </c>
      <c r="B95" s="6" t="s">
        <v>136</v>
      </c>
      <c r="C95" s="12">
        <v>44924</v>
      </c>
      <c r="D95" s="6" t="s">
        <v>174</v>
      </c>
      <c r="E95" s="6" t="s">
        <v>170</v>
      </c>
      <c r="F95" s="6" t="s">
        <v>6</v>
      </c>
      <c r="G95" s="7" t="s">
        <v>185</v>
      </c>
      <c r="H95" s="6" t="s">
        <v>5</v>
      </c>
      <c r="I95" s="6" t="s">
        <v>2</v>
      </c>
      <c r="J95" s="6" t="s">
        <v>166</v>
      </c>
      <c r="K95" s="6" t="s">
        <v>3</v>
      </c>
      <c r="L95" s="8">
        <v>300000000</v>
      </c>
      <c r="M95" s="8">
        <v>300000000</v>
      </c>
    </row>
    <row r="96" spans="1:13" ht="13" customHeight="1" x14ac:dyDescent="0.25">
      <c r="A96" s="6">
        <v>2023</v>
      </c>
      <c r="B96" s="6" t="s">
        <v>250</v>
      </c>
      <c r="C96" s="12">
        <v>44940</v>
      </c>
      <c r="D96" s="6" t="s">
        <v>174</v>
      </c>
      <c r="E96" s="6" t="s">
        <v>170</v>
      </c>
      <c r="F96" s="6" t="s">
        <v>13</v>
      </c>
      <c r="G96" s="7" t="s">
        <v>262</v>
      </c>
      <c r="H96" s="6" t="s">
        <v>5</v>
      </c>
      <c r="I96" s="6" t="s">
        <v>2</v>
      </c>
      <c r="J96" s="6" t="s">
        <v>166</v>
      </c>
      <c r="K96" s="6" t="s">
        <v>3</v>
      </c>
      <c r="L96" s="8">
        <v>750000000</v>
      </c>
      <c r="M96" s="8">
        <v>750000000</v>
      </c>
    </row>
    <row r="97" spans="1:13" ht="13" customHeight="1" x14ac:dyDescent="0.25">
      <c r="A97" s="6">
        <v>2023</v>
      </c>
      <c r="B97" s="6" t="s">
        <v>270</v>
      </c>
      <c r="C97" s="12">
        <v>44966</v>
      </c>
      <c r="D97" s="6" t="s">
        <v>174</v>
      </c>
      <c r="E97" s="6" t="s">
        <v>154</v>
      </c>
      <c r="F97" s="6" t="s">
        <v>6</v>
      </c>
      <c r="G97" s="7" t="s">
        <v>277</v>
      </c>
      <c r="H97" s="6" t="s">
        <v>10</v>
      </c>
      <c r="I97" s="6" t="s">
        <v>33</v>
      </c>
      <c r="J97" s="6" t="s">
        <v>162</v>
      </c>
      <c r="K97" s="6" t="s">
        <v>3</v>
      </c>
      <c r="L97" s="8">
        <v>60000000</v>
      </c>
      <c r="M97" s="8">
        <v>60000000</v>
      </c>
    </row>
    <row r="98" spans="1:13" ht="13" customHeight="1" x14ac:dyDescent="0.25">
      <c r="A98" s="6">
        <v>2023</v>
      </c>
      <c r="B98" s="6" t="s">
        <v>268</v>
      </c>
      <c r="C98" s="12">
        <v>44954</v>
      </c>
      <c r="D98" s="6" t="s">
        <v>174</v>
      </c>
      <c r="E98" s="6" t="s">
        <v>154</v>
      </c>
      <c r="F98" s="6" t="s">
        <v>6</v>
      </c>
      <c r="G98" s="7" t="s">
        <v>269</v>
      </c>
      <c r="H98" s="6" t="s">
        <v>5</v>
      </c>
      <c r="I98" s="6" t="s">
        <v>2</v>
      </c>
      <c r="J98" s="6" t="s">
        <v>204</v>
      </c>
      <c r="K98" s="6" t="s">
        <v>3</v>
      </c>
      <c r="L98" s="8">
        <v>50000000</v>
      </c>
      <c r="M98" s="8">
        <v>50000000</v>
      </c>
    </row>
    <row r="99" spans="1:13" ht="13" customHeight="1" x14ac:dyDescent="0.25">
      <c r="A99" s="6">
        <v>2023</v>
      </c>
      <c r="B99" s="6" t="s">
        <v>271</v>
      </c>
      <c r="C99" s="12">
        <v>44981</v>
      </c>
      <c r="D99" s="6" t="s">
        <v>174</v>
      </c>
      <c r="E99" s="6" t="s">
        <v>154</v>
      </c>
      <c r="F99" s="6" t="s">
        <v>6</v>
      </c>
      <c r="G99" s="7" t="s">
        <v>278</v>
      </c>
      <c r="H99" s="6" t="s">
        <v>19</v>
      </c>
      <c r="I99" s="6" t="s">
        <v>42</v>
      </c>
      <c r="J99" s="6" t="s">
        <v>279</v>
      </c>
      <c r="K99" s="6" t="s">
        <v>3</v>
      </c>
      <c r="L99" s="8">
        <v>100000000</v>
      </c>
      <c r="M99" s="8">
        <v>100000000</v>
      </c>
    </row>
    <row r="100" spans="1:13" ht="13" customHeight="1" x14ac:dyDescent="0.25">
      <c r="A100" s="6">
        <v>2023</v>
      </c>
      <c r="B100" s="6" t="s">
        <v>251</v>
      </c>
      <c r="C100" s="12">
        <v>45010</v>
      </c>
      <c r="D100" s="6" t="s">
        <v>174</v>
      </c>
      <c r="E100" s="6" t="s">
        <v>170</v>
      </c>
      <c r="F100" s="6" t="s">
        <v>12</v>
      </c>
      <c r="G100" s="7" t="s">
        <v>261</v>
      </c>
      <c r="H100" s="6" t="s">
        <v>5</v>
      </c>
      <c r="I100" s="6" t="s">
        <v>2</v>
      </c>
      <c r="J100" s="6" t="s">
        <v>166</v>
      </c>
      <c r="K100" s="6" t="s">
        <v>3</v>
      </c>
      <c r="L100" s="8">
        <v>500000000</v>
      </c>
      <c r="M100" s="8">
        <v>500000000</v>
      </c>
    </row>
    <row r="101" spans="1:13" ht="13" customHeight="1" x14ac:dyDescent="0.25">
      <c r="A101" s="6">
        <v>2023</v>
      </c>
      <c r="B101" s="6" t="s">
        <v>259</v>
      </c>
      <c r="C101" s="12">
        <v>45037</v>
      </c>
      <c r="D101" s="6" t="s">
        <v>26</v>
      </c>
      <c r="E101" s="6" t="s">
        <v>32</v>
      </c>
      <c r="F101" s="6" t="s">
        <v>20</v>
      </c>
      <c r="G101" s="7" t="s">
        <v>260</v>
      </c>
      <c r="H101" s="6" t="s">
        <v>5</v>
      </c>
      <c r="I101" s="6" t="s">
        <v>2</v>
      </c>
      <c r="J101" s="6" t="s">
        <v>166</v>
      </c>
      <c r="K101" s="6" t="s">
        <v>28</v>
      </c>
      <c r="L101" s="8">
        <v>40000000</v>
      </c>
      <c r="M101" s="8">
        <v>46878980.891720004</v>
      </c>
    </row>
    <row r="102" spans="1:13" ht="13" customHeight="1" x14ac:dyDescent="0.25">
      <c r="A102" s="6">
        <v>2023</v>
      </c>
      <c r="B102" s="6" t="s">
        <v>273</v>
      </c>
      <c r="C102" s="12">
        <v>45224</v>
      </c>
      <c r="D102" s="6" t="s">
        <v>174</v>
      </c>
      <c r="E102" s="6" t="s">
        <v>170</v>
      </c>
      <c r="F102" s="6" t="s">
        <v>6</v>
      </c>
      <c r="G102" s="7" t="s">
        <v>274</v>
      </c>
      <c r="H102" s="6" t="s">
        <v>5</v>
      </c>
      <c r="I102" s="6" t="s">
        <v>2</v>
      </c>
      <c r="J102" s="6" t="s">
        <v>166</v>
      </c>
      <c r="K102" s="6" t="s">
        <v>3</v>
      </c>
      <c r="L102" s="8">
        <v>300000000</v>
      </c>
      <c r="M102" s="8">
        <v>300000000</v>
      </c>
    </row>
    <row r="103" spans="1:13" ht="13" customHeight="1" x14ac:dyDescent="0.25">
      <c r="A103" s="6">
        <v>2023</v>
      </c>
      <c r="B103" s="6" t="s">
        <v>272</v>
      </c>
      <c r="C103" s="12">
        <v>45279</v>
      </c>
      <c r="D103" s="6" t="s">
        <v>174</v>
      </c>
      <c r="E103" s="6" t="s">
        <v>154</v>
      </c>
      <c r="F103" s="6" t="s">
        <v>6</v>
      </c>
      <c r="G103" s="7" t="s">
        <v>280</v>
      </c>
      <c r="H103" s="6" t="s">
        <v>10</v>
      </c>
      <c r="I103" s="6" t="s">
        <v>33</v>
      </c>
      <c r="J103" s="6" t="s">
        <v>162</v>
      </c>
      <c r="K103" s="6" t="s">
        <v>3</v>
      </c>
      <c r="L103" s="8">
        <v>350000000</v>
      </c>
      <c r="M103" s="8">
        <v>350000000</v>
      </c>
    </row>
    <row r="104" spans="1:13" ht="13" customHeight="1" x14ac:dyDescent="0.25">
      <c r="A104" s="6">
        <v>2024</v>
      </c>
      <c r="B104" s="6" t="s">
        <v>281</v>
      </c>
      <c r="C104" s="12">
        <v>45337</v>
      </c>
      <c r="D104" s="6" t="s">
        <v>174</v>
      </c>
      <c r="E104" s="6" t="s">
        <v>154</v>
      </c>
      <c r="F104" s="6" t="s">
        <v>13</v>
      </c>
      <c r="G104" s="7" t="s">
        <v>282</v>
      </c>
      <c r="H104" s="6" t="s">
        <v>1</v>
      </c>
      <c r="I104" s="6" t="s">
        <v>160</v>
      </c>
      <c r="J104" s="6" t="s">
        <v>35</v>
      </c>
      <c r="K104" s="6" t="s">
        <v>3</v>
      </c>
      <c r="L104" s="8">
        <v>100000000</v>
      </c>
      <c r="M104" s="8">
        <v>100000000</v>
      </c>
    </row>
    <row r="105" spans="1:13" ht="13" customHeight="1" x14ac:dyDescent="0.25">
      <c r="A105" s="6">
        <v>2024</v>
      </c>
      <c r="B105" s="6" t="s">
        <v>283</v>
      </c>
      <c r="C105" s="12">
        <v>45379</v>
      </c>
      <c r="D105" s="6" t="s">
        <v>174</v>
      </c>
      <c r="E105" s="6" t="s">
        <v>154</v>
      </c>
      <c r="F105" s="6" t="s">
        <v>6</v>
      </c>
      <c r="G105" s="7" t="s">
        <v>284</v>
      </c>
      <c r="H105" s="6" t="s">
        <v>4</v>
      </c>
      <c r="I105" s="6" t="s">
        <v>50</v>
      </c>
      <c r="J105" s="6" t="s">
        <v>246</v>
      </c>
      <c r="K105" s="6" t="s">
        <v>3</v>
      </c>
      <c r="L105" s="8">
        <v>300000000</v>
      </c>
      <c r="M105" s="8">
        <v>300000000</v>
      </c>
    </row>
    <row r="106" spans="1:13" ht="13" customHeight="1" x14ac:dyDescent="0.25">
      <c r="A106" s="6">
        <v>2024</v>
      </c>
      <c r="B106" s="6" t="s">
        <v>285</v>
      </c>
      <c r="C106" s="12">
        <v>45456</v>
      </c>
      <c r="D106" s="6" t="s">
        <v>174</v>
      </c>
      <c r="E106" s="6" t="s">
        <v>154</v>
      </c>
      <c r="F106" s="6" t="s">
        <v>6</v>
      </c>
      <c r="G106" s="7" t="s">
        <v>286</v>
      </c>
      <c r="H106" s="6" t="s">
        <v>30</v>
      </c>
      <c r="I106" s="6" t="s">
        <v>30</v>
      </c>
      <c r="J106" s="6" t="s">
        <v>30</v>
      </c>
      <c r="K106" s="6" t="s">
        <v>3</v>
      </c>
      <c r="L106" s="8">
        <v>50000000</v>
      </c>
      <c r="M106" s="8">
        <v>50000000</v>
      </c>
    </row>
    <row r="107" spans="1:13" ht="13" customHeight="1" x14ac:dyDescent="0.25">
      <c r="A107" s="6">
        <v>2024</v>
      </c>
      <c r="B107" s="6" t="s">
        <v>287</v>
      </c>
      <c r="C107" s="12">
        <v>45638</v>
      </c>
      <c r="D107" s="6" t="s">
        <v>174</v>
      </c>
      <c r="E107" s="6" t="s">
        <v>154</v>
      </c>
      <c r="F107" s="6" t="s">
        <v>6</v>
      </c>
      <c r="G107" s="7" t="s">
        <v>288</v>
      </c>
      <c r="H107" s="6" t="s">
        <v>1</v>
      </c>
      <c r="I107" s="6" t="s">
        <v>160</v>
      </c>
      <c r="J107" s="6" t="s">
        <v>43</v>
      </c>
      <c r="K107" s="6" t="s">
        <v>3</v>
      </c>
      <c r="L107" s="8">
        <v>85000000</v>
      </c>
      <c r="M107" s="8">
        <v>85000000</v>
      </c>
    </row>
    <row r="108" spans="1:13" ht="13" customHeight="1" x14ac:dyDescent="0.25">
      <c r="A108" s="6">
        <v>2024</v>
      </c>
      <c r="B108" s="6" t="s">
        <v>289</v>
      </c>
      <c r="C108" s="12">
        <v>45638</v>
      </c>
      <c r="D108" s="6" t="s">
        <v>174</v>
      </c>
      <c r="E108" s="6" t="s">
        <v>154</v>
      </c>
      <c r="F108" s="6" t="s">
        <v>13</v>
      </c>
      <c r="G108" s="7" t="s">
        <v>290</v>
      </c>
      <c r="H108" s="6" t="s">
        <v>25</v>
      </c>
      <c r="I108" s="6" t="s">
        <v>291</v>
      </c>
      <c r="J108" s="6" t="s">
        <v>292</v>
      </c>
      <c r="K108" s="6" t="s">
        <v>3</v>
      </c>
      <c r="L108" s="8">
        <v>55000000</v>
      </c>
      <c r="M108" s="8">
        <v>55000000</v>
      </c>
    </row>
    <row r="109" spans="1:13" ht="13" customHeight="1" x14ac:dyDescent="0.25">
      <c r="A109" s="6">
        <v>2024</v>
      </c>
      <c r="B109" s="6" t="s">
        <v>293</v>
      </c>
      <c r="C109" s="12">
        <v>45479</v>
      </c>
      <c r="D109" s="6" t="s">
        <v>26</v>
      </c>
      <c r="E109" s="6" t="s">
        <v>32</v>
      </c>
      <c r="F109" s="6" t="s">
        <v>20</v>
      </c>
      <c r="G109" s="7" t="s">
        <v>294</v>
      </c>
      <c r="H109" s="6" t="s">
        <v>5</v>
      </c>
      <c r="I109" s="6" t="s">
        <v>2</v>
      </c>
      <c r="J109" s="6" t="s">
        <v>166</v>
      </c>
      <c r="K109" s="6" t="s">
        <v>28</v>
      </c>
      <c r="L109" s="8">
        <v>300000000</v>
      </c>
      <c r="M109" s="8">
        <v>341954174.34810001</v>
      </c>
    </row>
    <row r="110" spans="1:13" ht="13" customHeight="1" x14ac:dyDescent="0.25">
      <c r="A110" s="6">
        <v>2024</v>
      </c>
      <c r="B110" s="6" t="s">
        <v>295</v>
      </c>
      <c r="C110" s="12">
        <v>45307</v>
      </c>
      <c r="D110" s="6" t="s">
        <v>174</v>
      </c>
      <c r="E110" s="6" t="s">
        <v>170</v>
      </c>
      <c r="F110" s="6" t="s">
        <v>13</v>
      </c>
      <c r="G110" s="7" t="s">
        <v>296</v>
      </c>
      <c r="H110" s="6" t="s">
        <v>5</v>
      </c>
      <c r="I110" s="6" t="s">
        <v>2</v>
      </c>
      <c r="J110" s="6" t="s">
        <v>166</v>
      </c>
      <c r="K110" s="6" t="s">
        <v>3</v>
      </c>
      <c r="L110" s="8">
        <v>750000000</v>
      </c>
      <c r="M110" s="8">
        <v>750000000</v>
      </c>
    </row>
    <row r="111" spans="1:13" ht="13" customHeight="1" x14ac:dyDescent="0.25">
      <c r="A111" s="6">
        <v>2024</v>
      </c>
      <c r="B111" s="6" t="s">
        <v>297</v>
      </c>
      <c r="C111" s="12">
        <v>45507</v>
      </c>
      <c r="D111" s="6" t="s">
        <v>174</v>
      </c>
      <c r="E111" s="6" t="s">
        <v>170</v>
      </c>
      <c r="F111" s="6" t="s">
        <v>6</v>
      </c>
      <c r="G111" s="7" t="s">
        <v>298</v>
      </c>
      <c r="H111" s="6" t="s">
        <v>5</v>
      </c>
      <c r="I111" s="6" t="s">
        <v>2</v>
      </c>
      <c r="J111" s="6" t="s">
        <v>166</v>
      </c>
      <c r="K111" s="6" t="s">
        <v>3</v>
      </c>
      <c r="L111" s="8">
        <v>600000000</v>
      </c>
      <c r="M111" s="8">
        <v>600000000</v>
      </c>
    </row>
    <row r="112" spans="1:13" ht="13" customHeight="1" x14ac:dyDescent="0.25">
      <c r="A112" s="6">
        <v>2024</v>
      </c>
      <c r="B112" s="6" t="s">
        <v>299</v>
      </c>
      <c r="C112" s="12">
        <v>45638</v>
      </c>
      <c r="D112" s="6" t="s">
        <v>174</v>
      </c>
      <c r="E112" s="6" t="s">
        <v>170</v>
      </c>
      <c r="F112" s="6" t="s">
        <v>13</v>
      </c>
      <c r="G112" s="7" t="s">
        <v>300</v>
      </c>
      <c r="H112" s="6" t="s">
        <v>5</v>
      </c>
      <c r="I112" s="6" t="s">
        <v>2</v>
      </c>
      <c r="J112" s="6" t="s">
        <v>166</v>
      </c>
      <c r="K112" s="6" t="s">
        <v>3</v>
      </c>
      <c r="L112" s="8">
        <v>500000000</v>
      </c>
      <c r="M112" s="8">
        <v>500000000</v>
      </c>
    </row>
    <row r="113" spans="1:13" ht="13" customHeight="1" x14ac:dyDescent="0.25">
      <c r="A113" s="6">
        <v>2025</v>
      </c>
      <c r="B113" s="6" t="s">
        <v>302</v>
      </c>
      <c r="C113" s="12">
        <v>45736</v>
      </c>
      <c r="D113" s="6" t="s">
        <v>174</v>
      </c>
      <c r="E113" s="6" t="s">
        <v>154</v>
      </c>
      <c r="F113" s="6" t="s">
        <v>6</v>
      </c>
      <c r="G113" s="7" t="s">
        <v>308</v>
      </c>
      <c r="H113" s="6" t="s">
        <v>5</v>
      </c>
      <c r="I113" s="6" t="s">
        <v>8</v>
      </c>
      <c r="J113" s="6" t="s">
        <v>8</v>
      </c>
      <c r="K113" s="6" t="s">
        <v>3</v>
      </c>
      <c r="L113" s="8">
        <v>40000000</v>
      </c>
      <c r="M113" s="8">
        <v>40000000</v>
      </c>
    </row>
    <row r="114" spans="1:13" ht="13" customHeight="1" x14ac:dyDescent="0.25">
      <c r="A114" s="6">
        <v>2025</v>
      </c>
      <c r="B114" s="6" t="s">
        <v>303</v>
      </c>
      <c r="C114" s="12">
        <v>45736</v>
      </c>
      <c r="D114" s="6" t="s">
        <v>174</v>
      </c>
      <c r="E114" s="6" t="s">
        <v>154</v>
      </c>
      <c r="F114" s="6" t="s">
        <v>6</v>
      </c>
      <c r="G114" s="7" t="s">
        <v>309</v>
      </c>
      <c r="H114" s="6" t="s">
        <v>5</v>
      </c>
      <c r="I114" s="6" t="s">
        <v>314</v>
      </c>
      <c r="J114" s="6" t="s">
        <v>314</v>
      </c>
      <c r="K114" s="6" t="s">
        <v>3</v>
      </c>
      <c r="L114" s="8">
        <v>60000000</v>
      </c>
      <c r="M114" s="8">
        <v>60000000</v>
      </c>
    </row>
    <row r="115" spans="1:13" ht="13" customHeight="1" x14ac:dyDescent="0.25">
      <c r="A115" s="6">
        <v>2025</v>
      </c>
      <c r="B115" s="6" t="s">
        <v>304</v>
      </c>
      <c r="C115" s="12">
        <v>45743</v>
      </c>
      <c r="D115" s="6" t="s">
        <v>174</v>
      </c>
      <c r="E115" s="6" t="s">
        <v>154</v>
      </c>
      <c r="F115" s="6" t="s">
        <v>6</v>
      </c>
      <c r="G115" s="7" t="s">
        <v>310</v>
      </c>
      <c r="H115" s="6" t="s">
        <v>5</v>
      </c>
      <c r="I115" s="6" t="s">
        <v>315</v>
      </c>
      <c r="J115" s="6" t="s">
        <v>315</v>
      </c>
      <c r="K115" s="6" t="s">
        <v>3</v>
      </c>
      <c r="L115" s="8">
        <v>300000000</v>
      </c>
      <c r="M115" s="8">
        <v>300000000</v>
      </c>
    </row>
    <row r="116" spans="1:13" ht="13" customHeight="1" x14ac:dyDescent="0.25">
      <c r="A116" s="6">
        <v>2025</v>
      </c>
      <c r="B116" s="6" t="s">
        <v>305</v>
      </c>
      <c r="C116" s="12">
        <v>45807</v>
      </c>
      <c r="D116" s="6" t="s">
        <v>174</v>
      </c>
      <c r="E116" s="6" t="s">
        <v>154</v>
      </c>
      <c r="F116" s="6" t="s">
        <v>6</v>
      </c>
      <c r="G116" s="7" t="s">
        <v>311</v>
      </c>
      <c r="H116" s="6" t="s">
        <v>1</v>
      </c>
      <c r="I116" s="6" t="s">
        <v>78</v>
      </c>
      <c r="J116" s="6" t="s">
        <v>78</v>
      </c>
      <c r="K116" s="6" t="s">
        <v>3</v>
      </c>
      <c r="L116" s="8">
        <v>68000000</v>
      </c>
      <c r="M116" s="8">
        <v>68000000</v>
      </c>
    </row>
    <row r="117" spans="1:13" ht="13" customHeight="1" x14ac:dyDescent="0.25">
      <c r="A117" s="6">
        <v>2025</v>
      </c>
      <c r="B117" s="6" t="s">
        <v>306</v>
      </c>
      <c r="C117" s="12">
        <v>45833</v>
      </c>
      <c r="D117" s="6" t="s">
        <v>174</v>
      </c>
      <c r="E117" s="6" t="s">
        <v>154</v>
      </c>
      <c r="F117" s="6" t="s">
        <v>12</v>
      </c>
      <c r="G117" s="7" t="s">
        <v>312</v>
      </c>
      <c r="H117" s="6" t="s">
        <v>27</v>
      </c>
      <c r="I117" s="6" t="s">
        <v>50</v>
      </c>
      <c r="J117" s="6" t="s">
        <v>188</v>
      </c>
      <c r="K117" s="6" t="s">
        <v>3</v>
      </c>
      <c r="L117" s="8">
        <v>29000000</v>
      </c>
      <c r="M117" s="8">
        <v>29000000</v>
      </c>
    </row>
    <row r="118" spans="1:13" ht="13" customHeight="1" x14ac:dyDescent="0.25">
      <c r="A118" s="6">
        <v>2025</v>
      </c>
      <c r="B118" s="6" t="s">
        <v>307</v>
      </c>
      <c r="C118" s="12">
        <v>45833</v>
      </c>
      <c r="D118" s="6" t="s">
        <v>174</v>
      </c>
      <c r="E118" s="6" t="s">
        <v>154</v>
      </c>
      <c r="F118" s="6" t="s">
        <v>12</v>
      </c>
      <c r="G118" s="7" t="s">
        <v>313</v>
      </c>
      <c r="H118" s="6" t="s">
        <v>27</v>
      </c>
      <c r="I118" s="6" t="s">
        <v>50</v>
      </c>
      <c r="J118" s="6" t="s">
        <v>246</v>
      </c>
      <c r="K118" s="6" t="s">
        <v>3</v>
      </c>
      <c r="L118" s="8">
        <v>200000000</v>
      </c>
      <c r="M118" s="8">
        <v>200000000</v>
      </c>
    </row>
    <row r="119" spans="1:13" ht="13" customHeight="1" x14ac:dyDescent="0.25">
      <c r="A119" s="14">
        <v>2025</v>
      </c>
      <c r="B119" s="14" t="s">
        <v>316</v>
      </c>
      <c r="C119" s="15">
        <v>45736</v>
      </c>
      <c r="D119" s="14" t="s">
        <v>26</v>
      </c>
      <c r="E119" s="14" t="s">
        <v>32</v>
      </c>
      <c r="F119" s="14" t="s">
        <v>20</v>
      </c>
      <c r="G119" s="16" t="s">
        <v>317</v>
      </c>
      <c r="H119" s="14" t="s">
        <v>5</v>
      </c>
      <c r="I119" s="14" t="s">
        <v>2</v>
      </c>
      <c r="J119" s="14" t="s">
        <v>166</v>
      </c>
      <c r="K119" s="14" t="s">
        <v>28</v>
      </c>
      <c r="L119" s="17">
        <v>40000000</v>
      </c>
      <c r="M119" s="17">
        <v>46508549.365680002</v>
      </c>
    </row>
    <row r="121" spans="1:13" x14ac:dyDescent="0.25">
      <c r="A121" s="21" t="s">
        <v>322</v>
      </c>
    </row>
  </sheetData>
  <phoneticPr fontId="3" type="noConversion"/>
  <pageMargins left="0.7" right="0.7" top="0.75" bottom="0.75" header="0.3" footer="0.3"/>
  <pageSetup paperSize="9" orientation="portrait" r:id="rId1"/>
  <ignoredErrors>
    <ignoredError sqref="L29:M29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Concertaciones 2015_2025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OFICINA DE INFORMATICA</dc:creator>
  <cp:lastModifiedBy>Hector Medina</cp:lastModifiedBy>
  <cp:lastPrinted>2019-01-18T20:22:50Z</cp:lastPrinted>
  <dcterms:created xsi:type="dcterms:W3CDTF">1999-10-15T00:05:50Z</dcterms:created>
  <dcterms:modified xsi:type="dcterms:W3CDTF">2025-11-17T20:36:07Z</dcterms:modified>
</cp:coreProperties>
</file>