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455" windowWidth="15135" windowHeight="7890" tabRatio="790" activeTab="0"/>
  </bookViews>
  <sheets>
    <sheet name="Indice" sheetId="1" r:id="rId1"/>
    <sheet name="Portada" sheetId="2" r:id="rId2"/>
    <sheet name="Resumen" sheetId="3" r:id="rId3"/>
    <sheet name="Resumen Gráficos" sheetId="4" r:id="rId4"/>
    <sheet name="DEP-C1" sheetId="5" r:id="rId5"/>
    <sheet name="DEP-C2" sheetId="6" r:id="rId6"/>
    <sheet name="DEP-C3" sheetId="7" r:id="rId7"/>
    <sheet name="DEP-C4" sheetId="8" r:id="rId8"/>
    <sheet name="DEP-C5" sheetId="9" r:id="rId9"/>
    <sheet name="DEP-C6" sheetId="10" r:id="rId10"/>
    <sheet name="DEP-C7" sheetId="11" r:id="rId11"/>
    <sheet name="DEP-C8" sheetId="12" r:id="rId12"/>
  </sheets>
  <externalReferences>
    <externalReference r:id="rId15"/>
    <externalReference r:id="rId16"/>
    <externalReference r:id="rId17"/>
    <externalReference r:id="rId18"/>
    <externalReference r:id="rId19"/>
  </externalReferences>
  <definedNames>
    <definedName name="A_impresión_IM" localSheetId="11">#REF!</definedName>
    <definedName name="A_impresión_IM">#REF!</definedName>
    <definedName name="_xlnm.Print_Area" localSheetId="4">'DEP-C1'!$A$1:$BI$49</definedName>
    <definedName name="_xlnm.Print_Area" localSheetId="5">'DEP-C2'!$B$1:$D$47</definedName>
    <definedName name="_xlnm.Print_Area" localSheetId="6">'DEP-C3'!$B$5:$D$62</definedName>
    <definedName name="_xlnm.Print_Area" localSheetId="7">'DEP-C4'!$B$1:$D$91</definedName>
    <definedName name="_xlnm.Print_Area" localSheetId="8">'DEP-C5'!$B$1:$D$51</definedName>
    <definedName name="_xlnm.Print_Area" localSheetId="9">'DEP-C6'!$B$1:$E$79</definedName>
    <definedName name="_xlnm.Print_Area" localSheetId="10">'DEP-C7'!$B$1:$E$92</definedName>
    <definedName name="_xlnm.Print_Area" localSheetId="11">'DEP-C8'!$B$1:$D$127</definedName>
    <definedName name="_xlnm.Print_Area" localSheetId="0">'Indice'!$B$1:$H$20</definedName>
    <definedName name="_xlnm.Print_Area" localSheetId="1">'Portada'!$B$1:$H$43</definedName>
    <definedName name="_xlnm.Print_Area" localSheetId="2">'Resumen'!$A$1:$K$38</definedName>
    <definedName name="_xlnm.Print_Area" localSheetId="3">'Resumen Gráficos'!$B$1:$H$71</definedName>
    <definedName name="b" localSheetId="4">#REF!</definedName>
    <definedName name="BAS" localSheetId="11">'[1]ADEUDADO'!#REF!</definedName>
    <definedName name="BAS">'[1]ADEUDADO'!#REF!</definedName>
    <definedName name="BASE" localSheetId="11">'[1]ADEUDADO'!#REF!</definedName>
    <definedName name="BASE">'[1]ADEUDADO'!#REF!</definedName>
    <definedName name="basedatos" localSheetId="9">#REF!</definedName>
    <definedName name="basedatos" localSheetId="11">#REF!</definedName>
    <definedName name="basedatos" localSheetId="0">#REF!</definedName>
    <definedName name="basedatos" localSheetId="2">#REF!</definedName>
    <definedName name="basedatos" localSheetId="3">#REF!</definedName>
    <definedName name="basedatos">#REF!</definedName>
    <definedName name="BUSS" localSheetId="4">#REF!</definedName>
    <definedName name="DESEM" localSheetId="4">#N/A</definedName>
    <definedName name="DeudaNom9604" localSheetId="11">#REF!</definedName>
    <definedName name="DeudaNom9604">#REF!</definedName>
    <definedName name="DeudaPorc9604" localSheetId="11">#REF!</definedName>
    <definedName name="DeudaPorc9604">#REF!</definedName>
    <definedName name="ENTI" localSheetId="4">#REF!</definedName>
    <definedName name="ENTI" localSheetId="5">#REF!</definedName>
    <definedName name="ENTI" localSheetId="6">#REF!</definedName>
    <definedName name="ENTI" localSheetId="7">#REF!</definedName>
    <definedName name="ENTI" localSheetId="8">#REF!</definedName>
    <definedName name="ENTI" localSheetId="9">#REF!</definedName>
    <definedName name="ENTIDAD" localSheetId="4">'[2]DSG_HIST_ADEUDADO'!#REF!</definedName>
    <definedName name="ENTIDAD" localSheetId="5">'[2]DSG_HIST_ADEUDADO'!#REF!</definedName>
    <definedName name="ENTIDAD" localSheetId="6">'[2]DSG_HIST_ADEUDADO'!#REF!</definedName>
    <definedName name="ENTIDAD" localSheetId="7">'[2]DSG_HIST_ADEUDADO'!#REF!</definedName>
    <definedName name="ENTIDAD" localSheetId="8">'[2]DSG_HIST_ADEUDADO'!#REF!</definedName>
    <definedName name="ENTIDAD" localSheetId="9">'[2]DSG_HIST_ADEUDADO'!#REF!</definedName>
    <definedName name="entidad" localSheetId="11">#REF!</definedName>
    <definedName name="entidad" localSheetId="0">#REF!</definedName>
    <definedName name="entidad" localSheetId="2">#REF!</definedName>
    <definedName name="entidad" localSheetId="3">#REF!</definedName>
    <definedName name="entidad">#REF!</definedName>
    <definedName name="GRUPO" localSheetId="4">#REF!</definedName>
    <definedName name="Imprimir_área_IM" localSheetId="11">#REF!</definedName>
    <definedName name="Imprimir_área_IM">#REF!</definedName>
    <definedName name="M_OI" localSheetId="11">'[4]SERV. ATENDIDO'!$F$2:$F$5010</definedName>
    <definedName name="M_OI">#N/A</definedName>
    <definedName name="P_C" localSheetId="11">'[4]SERV. ATENDIDO'!$E$2:$E$5010</definedName>
    <definedName name="P_C">#N/A</definedName>
    <definedName name="pepe" localSheetId="11">#REF!</definedName>
    <definedName name="pepe">#REF!</definedName>
    <definedName name="Principal" localSheetId="11">'[4]SERV. ATENDIDO'!$C$2:$C$5010</definedName>
    <definedName name="Principal">#N/A</definedName>
    <definedName name="q" localSheetId="4">#REF!</definedName>
    <definedName name="saldos" localSheetId="4">#REF!</definedName>
    <definedName name="saldos" localSheetId="9">#REF!</definedName>
    <definedName name="saldos" localSheetId="11">#REF!</definedName>
    <definedName name="saldos" localSheetId="0">#REF!</definedName>
    <definedName name="saldos" localSheetId="2">#REF!</definedName>
    <definedName name="saldos" localSheetId="3">#REF!</definedName>
    <definedName name="saldos">#REF!</definedName>
    <definedName name="STOCK" localSheetId="9">#REF!</definedName>
    <definedName name="STOCK" localSheetId="11">#REF!</definedName>
    <definedName name="STOCK" localSheetId="2">#REF!</definedName>
    <definedName name="STOCK">#REF!</definedName>
    <definedName name="t" localSheetId="4">#REF!</definedName>
    <definedName name="TIPO" localSheetId="4">#REF!</definedName>
    <definedName name="TIPO" localSheetId="5">#REF!</definedName>
    <definedName name="TIPO" localSheetId="6">#REF!</definedName>
    <definedName name="TIPO" localSheetId="7">#REF!</definedName>
    <definedName name="TIPO" localSheetId="8">#REF!</definedName>
    <definedName name="TIPO" localSheetId="9">#REF!</definedName>
    <definedName name="v" localSheetId="4">'[3]Dinam'!#REF!</definedName>
    <definedName name="w" localSheetId="4">#REF!</definedName>
    <definedName name="z" localSheetId="4">#REF!</definedName>
  </definedNames>
  <calcPr fullCalcOnLoad="1"/>
</workbook>
</file>

<file path=xl/sharedStrings.xml><?xml version="1.0" encoding="utf-8"?>
<sst xmlns="http://schemas.openxmlformats.org/spreadsheetml/2006/main" count="650" uniqueCount="262">
  <si>
    <t>FONAFE</t>
  </si>
  <si>
    <t>POR GRUPO EMPRESARIAL DEL DEUDOR</t>
  </si>
  <si>
    <t>Contenido</t>
  </si>
  <si>
    <t>Fecha de corte</t>
  </si>
  <si>
    <t>Frecuencia</t>
  </si>
  <si>
    <t>Fuente</t>
  </si>
  <si>
    <t>Ubicación virtual</t>
  </si>
  <si>
    <t>Fecha revisión</t>
  </si>
  <si>
    <t>:</t>
  </si>
  <si>
    <t>Elaboración</t>
  </si>
  <si>
    <t>http://www.mef.gob.pe/index.php?option=com_content&amp;view=article&amp;id=2019&amp;Itemid=101433&amp;lang=es</t>
  </si>
  <si>
    <t>Cuadro 1</t>
  </si>
  <si>
    <t>Cuadro 2</t>
  </si>
  <si>
    <t>Cuadro 3</t>
  </si>
  <si>
    <t>Cuadro 4</t>
  </si>
  <si>
    <t>Cuadro 7</t>
  </si>
  <si>
    <t>Cuadro 8</t>
  </si>
  <si>
    <t>Mensual</t>
  </si>
  <si>
    <t>DEUDA DE LAS EMPRESAS PÚBLICAS</t>
  </si>
  <si>
    <t>DEUDA INTERNA</t>
  </si>
  <si>
    <t>DEUDA EXTERNA</t>
  </si>
  <si>
    <t>Moneda</t>
  </si>
  <si>
    <t>Plazo</t>
  </si>
  <si>
    <t>Tipo de cambio</t>
  </si>
  <si>
    <t>Empresas No Financieras</t>
  </si>
  <si>
    <t>Empresas Financieras</t>
  </si>
  <si>
    <t>Tipo Empresa</t>
  </si>
  <si>
    <t>%</t>
  </si>
  <si>
    <t>TOTAL</t>
  </si>
  <si>
    <t>TIPO DE EMPRESA DEUDORA</t>
  </si>
  <si>
    <t>PLAZO</t>
  </si>
  <si>
    <t>TIPO DE INSTRUMENTO</t>
  </si>
  <si>
    <t>POR TIPO DE EMPRESA Y ACREEDOR</t>
  </si>
  <si>
    <t>Deuda Externa</t>
  </si>
  <si>
    <t>Deuda Interna</t>
  </si>
  <si>
    <t xml:space="preserve">Banca Comercial </t>
  </si>
  <si>
    <t>Otras Fuentes</t>
  </si>
  <si>
    <t>POR TIPO DE MONEDA</t>
  </si>
  <si>
    <t>Activos Mineros</t>
  </si>
  <si>
    <t>Entidad Prestadora de Servicios de Saneamiento de Agua Potable y Alcantarrillado de Loreto</t>
  </si>
  <si>
    <t>Empresa de Servicio de Agua Potable y Alcantarillado de Arequipa</t>
  </si>
  <si>
    <t>Entidad Municipal Prestadora de Servicios de Saneamiento del  Cusco</t>
  </si>
  <si>
    <t>Entidad Prestadora de Servicios de Saneamiento de Lambayeque</t>
  </si>
  <si>
    <t>Empresa Municipal de Saneamiento Básico de Puno</t>
  </si>
  <si>
    <t>Empresa Prestadora de Servicio de Saneamiento de Cajamarca</t>
  </si>
  <si>
    <t>Empresa Municipal de Servicios de Agua Potable y Alcantarillado de Huánuco</t>
  </si>
  <si>
    <t>Empresa Municipal de Agua Potable y Alcantarillado de Huancavelica</t>
  </si>
  <si>
    <t>Entidad Prestadora de Servicios de Saneamiento Ayacucho</t>
  </si>
  <si>
    <t>Empresa Municipal de Servicios de Agua Potable y Alcantarillado de Amazonas</t>
  </si>
  <si>
    <t>Entidad Prestadora de Servicios de Saneamiento de Moquegua</t>
  </si>
  <si>
    <t>Entidad Prestadora de Servicios de Saneamiento Chavín</t>
  </si>
  <si>
    <t>Empresa Municipal de Agua Potable y Alcantarrillado de  Cañete</t>
  </si>
  <si>
    <t>Emp.Municipal Prestadora de Servicio de Saneamiento de las Provincias Alto Andinas</t>
  </si>
  <si>
    <t>Entidad Prestadora de Servicios de Saneamiento Selva Central</t>
  </si>
  <si>
    <t>Empresa Municipal de Agua Potable y Alcantarrillado de Huaral</t>
  </si>
  <si>
    <t>Entidad Prestadora de Servicios de Saneamiento de Moyobamba</t>
  </si>
  <si>
    <t>Entidad Prestadora de Servicios de Saneamiento Sierra Central</t>
  </si>
  <si>
    <t>POR GRUPO EMPRESARIAL Y ENTIDAD DEUDORA</t>
  </si>
  <si>
    <t>POR TIPO DE CONCERTACIÓN Y TIPO DE EMPRESA</t>
  </si>
  <si>
    <t>Cuadro 6</t>
  </si>
  <si>
    <t xml:space="preserve">  T O T A L</t>
  </si>
  <si>
    <t>TIPO DE MONEDA</t>
  </si>
  <si>
    <t>II. MONEDA EXTRANJERA</t>
  </si>
  <si>
    <t>I.  MONEDA LOCAL</t>
  </si>
  <si>
    <t xml:space="preserve"> Empresas No Financieras</t>
  </si>
  <si>
    <t>PORTADA</t>
  </si>
  <si>
    <t>GRUPO DEL ACREEDOR</t>
  </si>
  <si>
    <t>Aguas de Tumbes - ATUSA</t>
  </si>
  <si>
    <t>Nota</t>
  </si>
  <si>
    <t>En algunos cuadros el total no coincide con la suma de los componentes, debido al redondeo de las cifras.</t>
  </si>
  <si>
    <t>Interna</t>
  </si>
  <si>
    <t>Externa</t>
  </si>
  <si>
    <t>Créditos</t>
  </si>
  <si>
    <t>Bonos</t>
  </si>
  <si>
    <t>Banca Comercial</t>
  </si>
  <si>
    <t>US Dólares</t>
  </si>
  <si>
    <t>Yenes</t>
  </si>
  <si>
    <t>Euros</t>
  </si>
  <si>
    <t>Mediano y Largo Plazo</t>
  </si>
  <si>
    <t>Corto Plazo</t>
  </si>
  <si>
    <t>Valoración</t>
  </si>
  <si>
    <t>Dirección General de Endeudamiento y Tesoro Público.</t>
  </si>
  <si>
    <t>La información se presenta a valor nominal.</t>
  </si>
  <si>
    <t xml:space="preserve"> FONDO NACIONAL DE FINANCIAMIENTO DE LA ACTIVIDAD EMPRES. DEL ESTADO</t>
  </si>
  <si>
    <t xml:space="preserve"> OTROS</t>
  </si>
  <si>
    <t>Miles de US dólares</t>
  </si>
  <si>
    <t xml:space="preserve">Ministerio de Economía y Finanzas   </t>
  </si>
  <si>
    <t>I. EMPRESAS NO FINANCIERAS</t>
  </si>
  <si>
    <t>II. EMPRESAS FINANCIERAS</t>
  </si>
  <si>
    <t>Cuadro 5</t>
  </si>
  <si>
    <t>Financieras</t>
  </si>
  <si>
    <t>No Financieras</t>
  </si>
  <si>
    <t>Tipo de Moneda</t>
  </si>
  <si>
    <t>Tipo de Empresa / Acreedor</t>
  </si>
  <si>
    <t>Grupo Empresarial / Entidad Deudora</t>
  </si>
  <si>
    <t>Tipo de Concertación / Tipo de Empresa</t>
  </si>
  <si>
    <t>Ene</t>
  </si>
  <si>
    <t>Feb</t>
  </si>
  <si>
    <t xml:space="preserve">  TOTAL</t>
  </si>
  <si>
    <t>Tipo de deuda</t>
  </si>
  <si>
    <t>DI</t>
  </si>
  <si>
    <t>DE</t>
  </si>
  <si>
    <t>Mar</t>
  </si>
  <si>
    <t xml:space="preserve">POR TIPO DE EMPRESA Y GRUPO DEL ACREEDOR </t>
  </si>
  <si>
    <t>Abr</t>
  </si>
  <si>
    <t>Corporación Financiera de Desarrollo (COFIDE)</t>
  </si>
  <si>
    <t>Servicio de Agua Potable y Alcantarillado de Lima (SEDAPAL)</t>
  </si>
  <si>
    <t>Empresa Nacional de Telecomunicaciones</t>
  </si>
  <si>
    <t xml:space="preserve"> May</t>
  </si>
  <si>
    <t xml:space="preserve">Empresas No Financieras   </t>
  </si>
  <si>
    <r>
      <t xml:space="preserve"> II. DEUDA DIRECTA CON GARANTÍA  </t>
    </r>
    <r>
      <rPr>
        <sz val="8"/>
        <rFont val="Arial"/>
        <family val="2"/>
      </rPr>
      <t xml:space="preserve"> </t>
    </r>
  </si>
  <si>
    <t>(En millones de US dólares)</t>
  </si>
  <si>
    <t>EVOLUCIÓN DE LA DEUDA DE LAS EMPRESAS PÚBLICAS</t>
  </si>
  <si>
    <t xml:space="preserve"> EMPRESAS Y OPD's DE LOS GOBIERNOS REGIONALES Y LOCALES </t>
  </si>
  <si>
    <t>Cuadro 2A</t>
  </si>
  <si>
    <t>Cuadro 3A</t>
  </si>
  <si>
    <t>Cuadro 4A</t>
  </si>
  <si>
    <t>Cuadro 5A</t>
  </si>
  <si>
    <t>Cuadro 6A</t>
  </si>
  <si>
    <t>Cuadro 7A</t>
  </si>
  <si>
    <t>Cuadro 8A</t>
  </si>
  <si>
    <t>Jun</t>
  </si>
  <si>
    <t>Banco Agropecuario</t>
  </si>
  <si>
    <t>Banca Estatal Nacional</t>
  </si>
  <si>
    <t>Banco Estatal Nacional</t>
  </si>
  <si>
    <t xml:space="preserve">Se presenta la deuda de corto plazo y mediano y largo plazo.                                                         </t>
  </si>
  <si>
    <t xml:space="preserve">No se incluye la deuda de corto plazo de las Empresas Públicas Financieras de acuerdo al TUO de la </t>
  </si>
  <si>
    <t xml:space="preserve">Ley Nº28563, art. 66º, que indica que las operaciones de endeudamiento de corto plazo acordadas por </t>
  </si>
  <si>
    <t>las empresas financieras del Estado están exceptuadas del registro respectivo.</t>
  </si>
  <si>
    <r>
      <t xml:space="preserve">Deuda Externa: </t>
    </r>
    <r>
      <rPr>
        <sz val="10"/>
        <rFont val="Arial"/>
        <family val="2"/>
      </rPr>
      <t>deuda directa contratada por las Empresas Públicas sin la garantía del Gobierno Nacional.</t>
    </r>
  </si>
  <si>
    <r>
      <rPr>
        <b/>
        <sz val="10"/>
        <rFont val="Arial"/>
        <family val="2"/>
      </rPr>
      <t xml:space="preserve">Deuda Interna: </t>
    </r>
    <r>
      <rPr>
        <sz val="10"/>
        <rFont val="Arial"/>
        <family val="2"/>
      </rPr>
      <t>deuda directa contratada por las Empresas Públicas sin la garantía del Gobierno Nacional</t>
    </r>
  </si>
  <si>
    <t xml:space="preserve">y deuda contratada por el Gobierno Nacional y trasladada a las empresas públicas,  a través de Convenios  </t>
  </si>
  <si>
    <t>de Traspaso de Recursos.</t>
  </si>
  <si>
    <t>DE MEDIANO Y LARGO PLAZO</t>
  </si>
  <si>
    <t xml:space="preserve">DEUDA DE LAS EMPRESAS PÚBLICAS </t>
  </si>
  <si>
    <t>DE CORTO PLAZO</t>
  </si>
  <si>
    <r>
      <t xml:space="preserve"> II.TRASPASOS DEL GOBIERNO NACIONAL </t>
    </r>
    <r>
      <rPr>
        <b/>
        <sz val="8"/>
        <rFont val="Arial"/>
        <family val="2"/>
      </rPr>
      <t xml:space="preserve">  2/</t>
    </r>
  </si>
  <si>
    <r>
      <t xml:space="preserve">Nota:  </t>
    </r>
    <r>
      <rPr>
        <sz val="10"/>
        <rFont val="Arial"/>
        <family val="2"/>
      </rPr>
      <t>No se incluye la deuda de corto plazo de las Empresas Públicas Financieras de acuerdo</t>
    </r>
  </si>
  <si>
    <t xml:space="preserve">           al TUO de la Ley Nº28563, art. 66º</t>
  </si>
  <si>
    <t>Residencia del Acreedor</t>
  </si>
  <si>
    <t>Jul</t>
  </si>
  <si>
    <t>Comprende el saldo de la deuda de las Empresas Públicas Financieras y No Financieras del Fondo Nacional de Financiamiento de la Actividad Empresarial del Estado (FONAFE), empresas y Organismos Públicos Descentralizados (OPD's) de los Gobiernos Regionales y Gobiernos Locales. No incluye la deuda de las Empresas Financieras de los Gobiernos Locales (cajas municipales).</t>
  </si>
  <si>
    <t>Ago</t>
  </si>
  <si>
    <t>Servicio de Agua Potable y Alcantarillado de La Libertad</t>
  </si>
  <si>
    <t>Set</t>
  </si>
  <si>
    <t xml:space="preserve">DEUDA INTERNA  </t>
  </si>
  <si>
    <t xml:space="preserve">DEUDA EXTERNA  </t>
  </si>
  <si>
    <t>Oct</t>
  </si>
  <si>
    <t>Grupo Empresarial del Deudor</t>
  </si>
  <si>
    <t>Nov</t>
  </si>
  <si>
    <t xml:space="preserve">La deuda directa de las empresas acordada sin la garantía del Gobierno Nacional ha sido tomada del Módulo de Deuda Web de la DGETP; y los Convenios de Traspasos de Recursos del Sistema Integrado de Gestión y Administración de la Deuda - SIAD. </t>
  </si>
  <si>
    <t>POR TIPO DE DEUDA Y TIPO DE EMPRESA</t>
  </si>
  <si>
    <t>TIPO DE DEUDA</t>
  </si>
  <si>
    <t>POR TIPO DE DEUDA</t>
  </si>
  <si>
    <t>Tipo de Deuda /                            Tipo de Empresa</t>
  </si>
  <si>
    <t>BBVA Banco Continental</t>
  </si>
  <si>
    <t>Empresa de Generación Eléctrica del Sur</t>
  </si>
  <si>
    <t>OTROS</t>
  </si>
  <si>
    <t>Dirección de Programación, Presupuesto y Contabilidad - Equipo de Trabajo de Estadística.</t>
  </si>
  <si>
    <t>Se recopila de acuerdo a la moneda de origen de la operación. Para fines comparativos se presenta en US$ y su equivalente en soles.</t>
  </si>
  <si>
    <t>Expresado en millones de US$ y el equivalente en millones de soles</t>
  </si>
  <si>
    <t>Soles</t>
  </si>
  <si>
    <t>Equiv. miles de soles</t>
  </si>
  <si>
    <t>DE CORTO, MEDIANO Y LARGO PLAZO</t>
  </si>
  <si>
    <t>Agencia Francesa De Desarrollo</t>
  </si>
  <si>
    <t>Sociedad Electrica del Sur Oeste</t>
  </si>
  <si>
    <t>Empresa Regional de Servicio Público de Electricidad del Norte</t>
  </si>
  <si>
    <t>Fondo Hipotecario de Promocion de la Vivienda - Fondo MIVIVIENDA</t>
  </si>
  <si>
    <t>Empresa de Servicio Público de Electricidad Electro Norte Medio</t>
  </si>
  <si>
    <t>Tipo de cambio bancario venta al final del mes de diciembre, según la Superintendencia de Banca y Seguros -  SBS.</t>
  </si>
  <si>
    <t>Dic</t>
  </si>
  <si>
    <t>CUADROS RESUMEN</t>
  </si>
  <si>
    <t>RESUMEN GRÁFICOS</t>
  </si>
  <si>
    <t>Dólar Estadounidense (US$)</t>
  </si>
  <si>
    <t>Yen (¥)</t>
  </si>
  <si>
    <t>Unión Económica y Monetaria Europea (EURO)</t>
  </si>
  <si>
    <t>Corporacion Andina de Fomento</t>
  </si>
  <si>
    <t>Agencia Francesa de Desarrollo</t>
  </si>
  <si>
    <t>Banco de La Nación</t>
  </si>
  <si>
    <t>Fondo Nacional de Vivienda</t>
  </si>
  <si>
    <t>Comisión Nacional de Zonas Francas de Desarrollo</t>
  </si>
  <si>
    <t>Banco Internacional del Perú</t>
  </si>
  <si>
    <t>Banco de la Nación</t>
  </si>
  <si>
    <t>American Family Life Assurance Company</t>
  </si>
  <si>
    <t>Banco de Credito del Perú</t>
  </si>
  <si>
    <t>Scotiabank Perú</t>
  </si>
  <si>
    <r>
      <t xml:space="preserve">EMPRESAS DE LOS GR Y GL   </t>
    </r>
    <r>
      <rPr>
        <b/>
        <sz val="9"/>
        <rFont val="Arial"/>
        <family val="2"/>
      </rPr>
      <t>1/</t>
    </r>
  </si>
  <si>
    <r>
      <t xml:space="preserve">OTROS   </t>
    </r>
    <r>
      <rPr>
        <b/>
        <sz val="9"/>
        <rFont val="Arial"/>
        <family val="2"/>
      </rPr>
      <t>2/</t>
    </r>
  </si>
  <si>
    <t xml:space="preserve"> 1/  Incluye OPD'S: Organismos Públicos Descentralizados de los Gobiernos Regionales y Locales.</t>
  </si>
  <si>
    <t xml:space="preserve"> 2/  La deuda corresponde sólo a PetroPerú.</t>
  </si>
  <si>
    <t>Empresa Regional de Servicio Publico de Electricidad del Oriente</t>
  </si>
  <si>
    <t>Empresa Regional de Servicio Público de Electricidad del Sur</t>
  </si>
  <si>
    <t>Empresa Regional de Servicio Público de Electricidad Electronoroeste</t>
  </si>
  <si>
    <t>Empresa Municipal de Servicios de Agua Potable y Alcantarillado de Huanuco</t>
  </si>
  <si>
    <t>Entidad Municipal Prestadora de Servicios de Saneamiento del Cusco</t>
  </si>
  <si>
    <t>Entidad Prestadora de Servicio de Saneamiento Grau</t>
  </si>
  <si>
    <t>Petróleos del Perú</t>
  </si>
  <si>
    <r>
      <t xml:space="preserve">  I. DEUDA DIRECTA SIN GARANTÍA   </t>
    </r>
    <r>
      <rPr>
        <b/>
        <sz val="9"/>
        <rFont val="Arial"/>
        <family val="2"/>
      </rPr>
      <t>1/</t>
    </r>
  </si>
  <si>
    <r>
      <t xml:space="preserve"> II.TRASPASOS DEL GOBIERNO NACIONAL </t>
    </r>
    <r>
      <rPr>
        <b/>
        <sz val="8"/>
        <rFont val="Arial"/>
        <family val="2"/>
      </rPr>
      <t xml:space="preserve">  </t>
    </r>
    <r>
      <rPr>
        <b/>
        <sz val="9"/>
        <rFont val="Arial"/>
        <family val="2"/>
      </rPr>
      <t>2/</t>
    </r>
  </si>
  <si>
    <t xml:space="preserve"> 1/  Deuda contratada por las empresas públicas sin la garantía del Gobierno Nacional.</t>
  </si>
  <si>
    <t xml:space="preserve"> 2/  Deuda contratada por el Gobierno Nacional y trasladada a las empresas públicas con Convenios de Traspaso de Recursos.</t>
  </si>
  <si>
    <t>Entidad Prestadora de Servicios de Saneamiento de Agua Potable y Alcantarillado de Loreto</t>
  </si>
  <si>
    <t>Empresa Municipal de Agua Potable y Alcantarillado de Huaral</t>
  </si>
  <si>
    <t>Empresa Municipal de Agua Potable y Alcantarillado Cañete</t>
  </si>
  <si>
    <t>Servicio de Agua Potable y Alcantarillado de Lima - SEDAPAL</t>
  </si>
  <si>
    <t>Corporación Financiera de Desarrollo - COFIDE</t>
  </si>
  <si>
    <t>Corporacion Financiera de Desarrollo - COFIDE</t>
  </si>
  <si>
    <t xml:space="preserve"> Tipo de Empresa /</t>
  </si>
  <si>
    <t>Grupo del Acreedor</t>
  </si>
  <si>
    <t>Equiv. miles soles</t>
  </si>
  <si>
    <t>Ministerio de Economía y Finanzas</t>
  </si>
  <si>
    <t>EVOLUCIÓN DE LA DEUDA DE LAS EMPRESAS PÚBLICAS - POR TIPO DE DEUDA</t>
  </si>
  <si>
    <r>
      <t xml:space="preserve"> FONDO NACIONAL DE FINANCIAMIENTO DE LA ACTIVIDAD EMPRES. DEL ESTADO</t>
    </r>
    <r>
      <rPr>
        <b/>
        <sz val="11"/>
        <rFont val="Arial"/>
        <family val="2"/>
      </rPr>
      <t xml:space="preserve"> (FONAFE)</t>
    </r>
  </si>
  <si>
    <t>Empresa Regional de Servicio Público de Electricidad del Centro</t>
  </si>
  <si>
    <r>
      <t xml:space="preserve">Bonistas Externos  </t>
    </r>
    <r>
      <rPr>
        <b/>
        <sz val="9"/>
        <rFont val="Arial"/>
        <family val="2"/>
      </rPr>
      <t>3/</t>
    </r>
  </si>
  <si>
    <r>
      <t xml:space="preserve">Bonistas Externos </t>
    </r>
    <r>
      <rPr>
        <b/>
        <sz val="9"/>
        <rFont val="Arial"/>
        <family val="2"/>
      </rPr>
      <t xml:space="preserve"> 1/</t>
    </r>
  </si>
  <si>
    <r>
      <t xml:space="preserve">Ministerio de Economía y Finanzas  </t>
    </r>
    <r>
      <rPr>
        <b/>
        <sz val="9"/>
        <rFont val="Arial"/>
        <family val="2"/>
      </rPr>
      <t>2/</t>
    </r>
  </si>
  <si>
    <r>
      <t xml:space="preserve">Bonistas Internos  </t>
    </r>
    <r>
      <rPr>
        <b/>
        <sz val="9"/>
        <rFont val="Arial"/>
        <family val="2"/>
      </rPr>
      <t>4/</t>
    </r>
  </si>
  <si>
    <t xml:space="preserve"> 2/  Incluye deuda contratada por el Gobierno Nacional y trasladada a las Empresas Públicas con Convenio de Traspasos de Recursos.</t>
  </si>
  <si>
    <r>
      <t xml:space="preserve">Bonistas Externos   </t>
    </r>
    <r>
      <rPr>
        <b/>
        <sz val="8"/>
        <rFont val="Arial"/>
        <family val="2"/>
      </rPr>
      <t>1/</t>
    </r>
  </si>
  <si>
    <r>
      <t xml:space="preserve">Ministerio de Economía y Finanzas   </t>
    </r>
    <r>
      <rPr>
        <b/>
        <sz val="8"/>
        <rFont val="Arial"/>
        <family val="2"/>
      </rPr>
      <t xml:space="preserve">2/ </t>
    </r>
  </si>
  <si>
    <r>
      <t xml:space="preserve">Bonistas Externos   </t>
    </r>
    <r>
      <rPr>
        <b/>
        <sz val="8"/>
        <rFont val="Arial"/>
        <family val="2"/>
      </rPr>
      <t>3/</t>
    </r>
  </si>
  <si>
    <r>
      <t xml:space="preserve">Bonistas Internos   </t>
    </r>
    <r>
      <rPr>
        <b/>
        <sz val="8"/>
        <rFont val="Arial"/>
        <family val="2"/>
      </rPr>
      <t>4/</t>
    </r>
  </si>
  <si>
    <t>Servicio de Abastecimiento de Agua Potable y Alcantarillado Juliaca</t>
  </si>
  <si>
    <r>
      <t xml:space="preserve">   </t>
    </r>
    <r>
      <rPr>
        <b/>
        <u val="single"/>
        <sz val="10"/>
        <rFont val="Arial"/>
        <family val="2"/>
      </rPr>
      <t>%</t>
    </r>
  </si>
  <si>
    <t xml:space="preserve">Empresa Regional de Servicio Público de Electricidad del Norte </t>
  </si>
  <si>
    <t>Deutsche Bank S.A.E</t>
  </si>
  <si>
    <t>Kreditanstalt Fur Wiederaufbau - KFW</t>
  </si>
  <si>
    <t>Instituto de Crédito Oficial de España</t>
  </si>
  <si>
    <t>May</t>
  </si>
  <si>
    <t>II. EMPRESAS NO FINANCIERAS</t>
  </si>
  <si>
    <t>Fábrica de Armas y Municiones del Ejército</t>
  </si>
  <si>
    <t>I.  EMPRESAS FINANCIERAS</t>
  </si>
  <si>
    <t>Scotiabank</t>
  </si>
  <si>
    <t>Empresa de Servicio Público de Electricidad Electro Norte Medio S.A.</t>
  </si>
  <si>
    <t>Empresa Regional de Servicio Público de Electricidad Electronoroeste S.A.</t>
  </si>
  <si>
    <t>Empresa Regional de Servicios Publico de Electricidad del Centro S.A.</t>
  </si>
  <si>
    <t>Empresa Regional de Servicio Público de Electricidad del Norte S.A.</t>
  </si>
  <si>
    <t>Empresa Regional de Servicios Público de Electricidad del Oriente S.A.</t>
  </si>
  <si>
    <t>Sep</t>
  </si>
  <si>
    <t>Empresa Nacional de la Coca</t>
  </si>
  <si>
    <t xml:space="preserve"> 1/  Incluye: Bonos PETROPERU por US$ 3 000,0 millones.</t>
  </si>
  <si>
    <t>Banco Latinoamericno de Comercio Exterior</t>
  </si>
  <si>
    <t>Banco Latinoamericano de Comercio Exterior S.A.</t>
  </si>
  <si>
    <t>Servicios Postales del Perú</t>
  </si>
  <si>
    <t>JPMORGAN CHASE BANK</t>
  </si>
  <si>
    <t>SERVICIOS POSTALES DEL PERÚ S.A</t>
  </si>
  <si>
    <t>Servicios Postales del Peru S.A.</t>
  </si>
  <si>
    <t>Servicios Industriales de la Marina</t>
  </si>
  <si>
    <t>Empresa Electricidad del Perú</t>
  </si>
  <si>
    <t>Empresa Regional de Servicio Público de Electricidad del Sur S.A.</t>
  </si>
  <si>
    <t>Citibank</t>
  </si>
  <si>
    <t>Citibank N.A.</t>
  </si>
  <si>
    <t>Empresa Regional de Servicio Público de Electricidad del Norte Medio</t>
  </si>
  <si>
    <t>Banco Interamericano de Finanzas</t>
  </si>
  <si>
    <t>DZ BANK AG, NEW YORK BRANCH</t>
  </si>
  <si>
    <t>Banco Interanacional del Perú</t>
  </si>
  <si>
    <t>AL 30 DE NOVIEMBRE 2023</t>
  </si>
  <si>
    <t>Período: De 2009 al 30 de noviembre 2023</t>
  </si>
  <si>
    <t>Al 30 de noviembre de 2023</t>
  </si>
  <si>
    <t xml:space="preserve"> 4/  Incluye: Bonos COFIDE por US$ 322,4 millones y Bonos Fondo MIVIVIENDA por US$ 214,0 millones.</t>
  </si>
  <si>
    <t xml:space="preserve"> 3/  Incluye: Bonos COFIDE por US$ 1 166,5 millones y Bonos Fondo MIVIVIENDA por US$ 1 001,2 millones.</t>
  </si>
</sst>
</file>

<file path=xl/styles.xml><?xml version="1.0" encoding="utf-8"?>
<styleSheet xmlns="http://schemas.openxmlformats.org/spreadsheetml/2006/main">
  <numFmts count="70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_ * #,##0_ ;_ * \-#,##0_ ;_ * &quot;-&quot;_ ;_ @_ "/>
    <numFmt numFmtId="165" formatCode="_ * #,##0.00_ ;_ * \-#,##0.00_ ;_ * &quot;-&quot;??_ ;_ @_ "/>
    <numFmt numFmtId="166" formatCode="_ &quot;S/.&quot;\ * #,##0_ ;_ &quot;S/.&quot;\ * \-#,##0_ ;_ &quot;S/.&quot;\ * &quot;-&quot;_ ;_ @_ "/>
    <numFmt numFmtId="167" formatCode="_ &quot;S/.&quot;\ * #,##0.00_ ;_ &quot;S/.&quot;\ * \-#,##0.00_ ;_ &quot;S/.&quot;\ * &quot;-&quot;??_ ;_ @_ "/>
    <numFmt numFmtId="168" formatCode="_([$€]\ * #,##0.00_);_([$€]\ * \(#,##0.00\);_([$€]\ * &quot;-&quot;??_);_(@_)"/>
    <numFmt numFmtId="169" formatCode="#\ ###\ ###;[Red]\-#,\ ###,\ ###,000"/>
    <numFmt numFmtId="170" formatCode="_ * #,##0_ ;_ * \-#,##0_ ;_ * &quot;-&quot;??_ ;_ @_ "/>
    <numFmt numFmtId="171" formatCode="_ * #,##0_ ;_ * \-#,##0_ ;_ * &quot;0&quot;??_ ;_ @_ "/>
    <numFmt numFmtId="172" formatCode="###,###,###,###,###"/>
    <numFmt numFmtId="173" formatCode="0.0%"/>
    <numFmt numFmtId="174" formatCode="0.000"/>
    <numFmt numFmtId="175" formatCode="_ * #,##0.0_ ;_ * \-#,##0.0_ ;_ * &quot;-&quot;??_ ;_ @_ "/>
    <numFmt numFmtId="176" formatCode="0.0000"/>
    <numFmt numFmtId="177" formatCode="#,##0.00000000;[Red]\-#,##0.00000000"/>
    <numFmt numFmtId="178" formatCode="_ * #,##0.000_ ;_ * \-#,##0.000_ ;_ * &quot;-&quot;??_ ;_ @_ "/>
    <numFmt numFmtId="179" formatCode="#,##0.000000000;[Red]\-#,##0.000000000"/>
    <numFmt numFmtId="180" formatCode="#,##0.00000000000;[Red]\-#,##0.00000000000"/>
    <numFmt numFmtId="181" formatCode="#,##0.000000000000000;[Red]\-#,##0.000000000000000"/>
    <numFmt numFmtId="182" formatCode="0.00000"/>
    <numFmt numFmtId="183" formatCode="0.0000000"/>
    <numFmt numFmtId="184" formatCode="0.000000000"/>
    <numFmt numFmtId="185" formatCode="###,###,###,###,###.0"/>
    <numFmt numFmtId="186" formatCode="0.0000000000"/>
    <numFmt numFmtId="187" formatCode="0.00000000000"/>
    <numFmt numFmtId="188" formatCode="0.0000000000000"/>
    <numFmt numFmtId="189" formatCode="0.00000000000000"/>
    <numFmt numFmtId="190" formatCode="0.000000000000000"/>
    <numFmt numFmtId="191" formatCode="0.000000"/>
    <numFmt numFmtId="192" formatCode="0.00000000"/>
    <numFmt numFmtId="193" formatCode="0.000000000000"/>
    <numFmt numFmtId="194" formatCode="#,##0.0000000000;[Red]\-#,##0.0000000000"/>
    <numFmt numFmtId="195" formatCode="#,##0.0000000000000;[Red]\-#,##0.0000000000000"/>
    <numFmt numFmtId="196" formatCode="#.#;[Red]\-#.###0"/>
    <numFmt numFmtId="197" formatCode="#,##0.0;[Red]\-#,##0.0"/>
    <numFmt numFmtId="198" formatCode="#,##0.0"/>
    <numFmt numFmtId="199" formatCode="0.0_ ;[Red]\-0.0\ "/>
    <numFmt numFmtId="200" formatCode="#,##0.00000000000"/>
    <numFmt numFmtId="201" formatCode="#,##0.000000;[Red]\-#,##0.000000"/>
    <numFmt numFmtId="202" formatCode="#,##0.0000000;[Red]\-#,##0.0000000"/>
    <numFmt numFmtId="203" formatCode="###,###,###,###.0000"/>
    <numFmt numFmtId="204" formatCode="#,##0.00000;[Red]\-#,##0.00000"/>
    <numFmt numFmtId="205" formatCode="#,##0.000;[Red]\-#,##0.000"/>
    <numFmt numFmtId="206" formatCode="#,##0.00000000"/>
    <numFmt numFmtId="207" formatCode="#,##0.000000000000;[Red]\-#,##0.000000000000"/>
    <numFmt numFmtId="208" formatCode="#,##0.000000;\-#,##0.000000"/>
    <numFmt numFmtId="209" formatCode="#,##0.0000;[Red]\-#,##0.0000"/>
    <numFmt numFmtId="210" formatCode="#,##0.0000000000;\-#,##0.0000000000"/>
    <numFmt numFmtId="211" formatCode="#,##0.00000000;\-#,##0.00000000"/>
    <numFmt numFmtId="212" formatCode="#,##0.0_ ;[Red]\-#,##0.0\ "/>
    <numFmt numFmtId="213" formatCode="#,##0_ ;[Red]\-#,##0\ "/>
    <numFmt numFmtId="214" formatCode="#,##0.000"/>
    <numFmt numFmtId="215" formatCode="#,##0.00000"/>
    <numFmt numFmtId="216" formatCode="#,##0;[Red]#,##0"/>
    <numFmt numFmtId="217" formatCode="#,##0.000000"/>
    <numFmt numFmtId="218" formatCode="#,##0.00000;\-#,##0.00000"/>
    <numFmt numFmtId="219" formatCode="#,##0.000000_ ;\-#,##0.000000\ "/>
    <numFmt numFmtId="220" formatCode="#,##0.000000000"/>
    <numFmt numFmtId="221" formatCode="#,##0.0000;\-#,##0.0000"/>
    <numFmt numFmtId="222" formatCode="#,##0.0;\-#,##0.0"/>
    <numFmt numFmtId="223" formatCode="#,##0.00000;[Red]#,##0.00000"/>
    <numFmt numFmtId="224" formatCode="#,##0.0000000"/>
    <numFmt numFmtId="225" formatCode="#,##0_);\(#,##0\)"/>
  </numFmts>
  <fonts count="101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1"/>
      <name val="Arial"/>
      <family val="2"/>
    </font>
    <font>
      <sz val="1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2"/>
      <name val="Helv"/>
      <family val="0"/>
    </font>
    <font>
      <sz val="12"/>
      <name val="Times New Roman"/>
      <family val="1"/>
    </font>
    <font>
      <sz val="10"/>
      <name val="Tahoma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name val="Arial"/>
      <family val="2"/>
    </font>
    <font>
      <u val="single"/>
      <sz val="10"/>
      <name val="Arial"/>
      <family val="2"/>
    </font>
    <font>
      <sz val="11"/>
      <name val="Calibri"/>
      <family val="2"/>
    </font>
    <font>
      <u val="single"/>
      <sz val="12"/>
      <color indexed="12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u val="single"/>
      <sz val="9"/>
      <color indexed="12"/>
      <name val="Arial"/>
      <family val="2"/>
    </font>
    <font>
      <b/>
      <sz val="12.5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1"/>
      <color indexed="12"/>
      <name val="Arial"/>
      <family val="2"/>
    </font>
    <font>
      <b/>
      <u val="single"/>
      <sz val="10"/>
      <name val="Arial"/>
      <family val="2"/>
    </font>
    <font>
      <u val="single"/>
      <sz val="8"/>
      <color indexed="20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3"/>
      <color indexed="9"/>
      <name val="Arial"/>
      <family val="2"/>
    </font>
    <font>
      <sz val="14"/>
      <color indexed="9"/>
      <name val="Arial"/>
      <family val="2"/>
    </font>
    <font>
      <sz val="11"/>
      <color indexed="8"/>
      <name val="Arial"/>
      <family val="2"/>
    </font>
    <font>
      <sz val="13"/>
      <color indexed="8"/>
      <name val="Arial"/>
      <family val="2"/>
    </font>
    <font>
      <sz val="9"/>
      <color indexed="9"/>
      <name val="Arial"/>
      <family val="2"/>
    </font>
    <font>
      <sz val="11"/>
      <color indexed="22"/>
      <name val="Arial"/>
      <family val="2"/>
    </font>
    <font>
      <sz val="9"/>
      <color indexed="10"/>
      <name val="Arial"/>
      <family val="2"/>
    </font>
    <font>
      <sz val="13"/>
      <color indexed="10"/>
      <name val="Arial"/>
      <family val="2"/>
    </font>
    <font>
      <sz val="11"/>
      <color indexed="10"/>
      <name val="Arial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55"/>
      <name val="Arial"/>
      <family val="2"/>
    </font>
    <font>
      <sz val="8"/>
      <color indexed="10"/>
      <name val="Arial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8.45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0"/>
      <name val="Arial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sz val="11"/>
      <color theme="0"/>
      <name val="Arial"/>
      <family val="2"/>
    </font>
    <font>
      <sz val="13"/>
      <color theme="0"/>
      <name val="Arial"/>
      <family val="2"/>
    </font>
    <font>
      <sz val="14"/>
      <color theme="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3"/>
      <color theme="1"/>
      <name val="Arial"/>
      <family val="2"/>
    </font>
    <font>
      <sz val="9"/>
      <color theme="0"/>
      <name val="Arial"/>
      <family val="2"/>
    </font>
    <font>
      <sz val="11"/>
      <color theme="0" tint="-0.1499900072813034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  <font>
      <sz val="13"/>
      <color rgb="FFFF0000"/>
      <name val="Arial"/>
      <family val="2"/>
    </font>
    <font>
      <sz val="11"/>
      <color rgb="FFFF0000"/>
      <name val="Arial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  <font>
      <sz val="11"/>
      <color theme="0" tint="-0.24997000396251678"/>
      <name val="Arial"/>
      <family val="2"/>
    </font>
    <font>
      <sz val="11"/>
      <color theme="10"/>
      <name val="Arial"/>
      <family val="2"/>
    </font>
    <font>
      <sz val="8"/>
      <color rgb="FFFF0000"/>
      <name val="Arial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/>
      <top/>
      <bottom style="thin">
        <color indexed="23"/>
      </bottom>
    </border>
    <border>
      <left/>
      <right/>
      <top style="thin">
        <color indexed="23"/>
      </top>
      <bottom/>
    </border>
    <border>
      <left>
        <color indexed="63"/>
      </left>
      <right style="thin">
        <color indexed="23"/>
      </right>
      <top/>
      <bottom style="thin">
        <color indexed="23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 style="thin"/>
      <right/>
      <top/>
      <bottom/>
    </border>
    <border>
      <left style="thin"/>
      <right/>
      <top/>
      <bottom style="thin"/>
    </border>
    <border>
      <left/>
      <right style="thin">
        <color indexed="23"/>
      </right>
      <top style="thin">
        <color indexed="23"/>
      </top>
      <bottom/>
    </border>
    <border>
      <left/>
      <right/>
      <top/>
      <bottom style="thin"/>
    </border>
    <border>
      <left style="thin">
        <color indexed="23"/>
      </left>
      <right style="thin">
        <color indexed="23"/>
      </right>
      <top style="thin">
        <color indexed="55"/>
      </top>
      <bottom/>
    </border>
    <border>
      <left style="thin">
        <color indexed="23"/>
      </left>
      <right style="thin">
        <color indexed="55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55"/>
      </right>
      <top style="thin">
        <color indexed="23"/>
      </top>
      <bottom>
        <color indexed="63"/>
      </bottom>
    </border>
    <border>
      <left style="thin">
        <color rgb="FF808080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rgb="FF808080"/>
      </right>
      <top style="thin">
        <color indexed="23"/>
      </top>
      <bottom/>
    </border>
    <border>
      <left style="thin">
        <color rgb="FF808080"/>
      </left>
      <right style="thin">
        <color indexed="23"/>
      </right>
      <top/>
      <bottom/>
    </border>
    <border>
      <left style="thin">
        <color rgb="FF808080"/>
      </left>
      <right style="thin">
        <color indexed="23"/>
      </right>
      <top/>
      <bottom style="thin">
        <color indexed="23"/>
      </bottom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thin">
        <color indexed="23"/>
      </bottom>
    </border>
    <border>
      <left>
        <color indexed="63"/>
      </left>
      <right style="thin">
        <color rgb="FF808080"/>
      </right>
      <top/>
      <bottom style="thin">
        <color indexed="23"/>
      </bottom>
    </border>
    <border>
      <left/>
      <right style="thin">
        <color rgb="FF808080"/>
      </right>
      <top style="thin">
        <color indexed="23"/>
      </top>
      <bottom/>
    </border>
    <border>
      <left/>
      <right style="thin">
        <color rgb="FF808080"/>
      </right>
      <top/>
      <bottom/>
    </border>
    <border>
      <left style="thin">
        <color rgb="FF808080"/>
      </left>
      <right/>
      <top/>
      <bottom style="thin">
        <color indexed="23"/>
      </bottom>
    </border>
    <border>
      <left style="thin">
        <color rgb="FF808080"/>
      </left>
      <right/>
      <top style="thin">
        <color indexed="23"/>
      </top>
      <bottom/>
    </border>
    <border>
      <left style="thin">
        <color indexed="23"/>
      </left>
      <right style="thin">
        <color rgb="FF808080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indexed="23"/>
      </top>
      <bottom/>
    </border>
    <border>
      <left style="thin">
        <color rgb="FF808080"/>
      </left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/>
      <bottom style="thin">
        <color indexed="23"/>
      </bottom>
    </border>
    <border>
      <left style="thin">
        <color rgb="FF808080"/>
      </left>
      <right/>
      <top/>
      <bottom/>
    </border>
    <border>
      <left style="thin">
        <color indexed="55"/>
      </left>
      <right style="thin">
        <color indexed="55"/>
      </right>
      <top/>
      <bottom/>
    </border>
    <border>
      <left style="thin">
        <color indexed="23"/>
      </left>
      <right style="thin">
        <color rgb="FF808080"/>
      </right>
      <top/>
      <bottom style="thin">
        <color indexed="23"/>
      </bottom>
    </border>
    <border>
      <left style="thin">
        <color rgb="FF808080"/>
      </left>
      <right/>
      <top style="thin">
        <color rgb="FF808080"/>
      </top>
      <bottom/>
    </border>
    <border>
      <left/>
      <right/>
      <top style="thin">
        <color rgb="FF808080"/>
      </top>
      <bottom/>
    </border>
    <border>
      <left style="thin">
        <color rgb="FF808080"/>
      </left>
      <right/>
      <top style="thin">
        <color rgb="FF808080"/>
      </top>
      <bottom style="thin">
        <color indexed="23"/>
      </bottom>
    </border>
    <border>
      <left/>
      <right/>
      <top style="thin">
        <color rgb="FF808080"/>
      </top>
      <bottom style="thin">
        <color indexed="23"/>
      </bottom>
    </border>
    <border>
      <left/>
      <right style="thin">
        <color theme="0" tint="-0.4999699890613556"/>
      </right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 style="thin">
        <color rgb="FF808080"/>
      </left>
      <right style="thin">
        <color indexed="23"/>
      </right>
      <top style="thin">
        <color rgb="FF808080"/>
      </top>
      <bottom/>
    </border>
    <border>
      <left/>
      <right style="thin">
        <color rgb="FF808080"/>
      </right>
      <top style="thin">
        <color rgb="FF808080"/>
      </top>
      <bottom style="thin">
        <color indexed="23"/>
      </bottom>
    </border>
    <border>
      <left/>
      <right style="thin">
        <color rgb="FF808080"/>
      </right>
      <top style="thin">
        <color rgb="FF808080"/>
      </top>
      <bottom/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23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23"/>
      </top>
      <bottom/>
    </border>
    <border>
      <left style="thin">
        <color indexed="55"/>
      </left>
      <right style="thin">
        <color indexed="55"/>
      </right>
      <top/>
      <bottom style="thin">
        <color indexed="2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/>
      <top style="thin">
        <color indexed="55"/>
      </top>
      <bottom/>
    </border>
    <border>
      <left style="thin">
        <color indexed="55"/>
      </left>
      <right>
        <color indexed="63"/>
      </right>
      <top>
        <color indexed="63"/>
      </top>
      <bottom style="thin">
        <color indexed="23"/>
      </bottom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</borders>
  <cellStyleXfs count="4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4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64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64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64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64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64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64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4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64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4" fillId="1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64" fillId="1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4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65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65" fillId="21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65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65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65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65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66" fillId="26" borderId="0" applyNumberFormat="0" applyBorder="0" applyAlignment="0" applyProtection="0"/>
    <xf numFmtId="0" fontId="67" fillId="27" borderId="1" applyNumberFormat="0" applyAlignment="0" applyProtection="0"/>
    <xf numFmtId="0" fontId="16" fillId="28" borderId="2" applyNumberFormat="0" applyAlignment="0" applyProtection="0"/>
    <xf numFmtId="0" fontId="16" fillId="28" borderId="2" applyNumberFormat="0" applyAlignment="0" applyProtection="0"/>
    <xf numFmtId="0" fontId="16" fillId="28" borderId="2" applyNumberFormat="0" applyAlignment="0" applyProtection="0"/>
    <xf numFmtId="0" fontId="16" fillId="28" borderId="2" applyNumberFormat="0" applyAlignment="0" applyProtection="0"/>
    <xf numFmtId="0" fontId="16" fillId="28" borderId="2" applyNumberFormat="0" applyAlignment="0" applyProtection="0"/>
    <xf numFmtId="0" fontId="16" fillId="28" borderId="2" applyNumberFormat="0" applyAlignment="0" applyProtection="0"/>
    <xf numFmtId="0" fontId="16" fillId="28" borderId="2" applyNumberFormat="0" applyAlignment="0" applyProtection="0"/>
    <xf numFmtId="0" fontId="16" fillId="28" borderId="2" applyNumberFormat="0" applyAlignment="0" applyProtection="0"/>
    <xf numFmtId="0" fontId="0" fillId="0" borderId="0">
      <alignment/>
      <protection/>
    </xf>
    <xf numFmtId="0" fontId="68" fillId="29" borderId="3" applyNumberFormat="0" applyAlignment="0" applyProtection="0"/>
    <xf numFmtId="0" fontId="17" fillId="30" borderId="4" applyNumberFormat="0" applyAlignment="0" applyProtection="0"/>
    <xf numFmtId="0" fontId="17" fillId="30" borderId="4" applyNumberFormat="0" applyAlignment="0" applyProtection="0"/>
    <xf numFmtId="0" fontId="17" fillId="30" borderId="4" applyNumberFormat="0" applyAlignment="0" applyProtection="0"/>
    <xf numFmtId="0" fontId="17" fillId="30" borderId="4" applyNumberFormat="0" applyAlignment="0" applyProtection="0"/>
    <xf numFmtId="0" fontId="17" fillId="30" borderId="4" applyNumberFormat="0" applyAlignment="0" applyProtection="0"/>
    <xf numFmtId="0" fontId="17" fillId="30" borderId="4" applyNumberFormat="0" applyAlignment="0" applyProtection="0"/>
    <xf numFmtId="0" fontId="17" fillId="30" borderId="4" applyNumberFormat="0" applyAlignment="0" applyProtection="0"/>
    <xf numFmtId="0" fontId="17" fillId="30" borderId="4" applyNumberFormat="0" applyAlignment="0" applyProtection="0"/>
    <xf numFmtId="0" fontId="69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0" fillId="0" borderId="0">
      <alignment/>
      <protection/>
    </xf>
    <xf numFmtId="0" fontId="70" fillId="0" borderId="7" applyNumberFormat="0" applyFill="0" applyAlignment="0" applyProtection="0"/>
    <xf numFmtId="0" fontId="7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5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65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65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65" fillId="37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65" fillId="38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65" fillId="39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72" fillId="41" borderId="1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168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4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76" fillId="43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3" fillId="0" borderId="0">
      <alignment/>
      <protection/>
    </xf>
    <xf numFmtId="0" fontId="24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3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5" borderId="8" applyNumberFormat="0" applyFont="0" applyAlignment="0" applyProtection="0"/>
    <xf numFmtId="0" fontId="0" fillId="46" borderId="9" applyNumberFormat="0" applyFont="0" applyAlignment="0" applyProtection="0"/>
    <xf numFmtId="0" fontId="0" fillId="46" borderId="9" applyNumberFormat="0" applyFont="0" applyAlignment="0" applyProtection="0"/>
    <xf numFmtId="0" fontId="0" fillId="46" borderId="9" applyNumberFormat="0" applyFont="0" applyAlignment="0" applyProtection="0"/>
    <xf numFmtId="0" fontId="0" fillId="46" borderId="9" applyNumberFormat="0" applyFont="0" applyAlignment="0" applyProtection="0"/>
    <xf numFmtId="0" fontId="0" fillId="46" borderId="9" applyNumberFormat="0" applyFont="0" applyAlignment="0" applyProtection="0"/>
    <xf numFmtId="0" fontId="0" fillId="46" borderId="9" applyNumberFormat="0" applyFont="0" applyAlignment="0" applyProtection="0"/>
    <xf numFmtId="0" fontId="0" fillId="46" borderId="9" applyNumberFormat="0" applyFont="0" applyAlignment="0" applyProtection="0"/>
    <xf numFmtId="0" fontId="0" fillId="46" borderId="9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7" fillId="27" borderId="10" applyNumberFormat="0" applyAlignment="0" applyProtection="0"/>
    <xf numFmtId="0" fontId="26" fillId="28" borderId="11" applyNumberFormat="0" applyAlignment="0" applyProtection="0"/>
    <xf numFmtId="0" fontId="26" fillId="28" borderId="11" applyNumberFormat="0" applyAlignment="0" applyProtection="0"/>
    <xf numFmtId="0" fontId="26" fillId="28" borderId="11" applyNumberFormat="0" applyAlignment="0" applyProtection="0"/>
    <xf numFmtId="0" fontId="26" fillId="28" borderId="11" applyNumberFormat="0" applyAlignment="0" applyProtection="0"/>
    <xf numFmtId="0" fontId="26" fillId="28" borderId="11" applyNumberFormat="0" applyAlignment="0" applyProtection="0"/>
    <xf numFmtId="0" fontId="26" fillId="28" borderId="11" applyNumberFormat="0" applyAlignment="0" applyProtection="0"/>
    <xf numFmtId="0" fontId="26" fillId="28" borderId="11" applyNumberFormat="0" applyAlignment="0" applyProtection="0"/>
    <xf numFmtId="0" fontId="26" fillId="28" borderId="11" applyNumberFormat="0" applyAlignment="0" applyProtection="0"/>
    <xf numFmtId="0" fontId="7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81" fillId="0" borderId="13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71" fillId="0" borderId="15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82" fillId="0" borderId="17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</cellStyleXfs>
  <cellXfs count="666">
    <xf numFmtId="0" fontId="0" fillId="0" borderId="0" xfId="0" applyAlignment="1">
      <alignment/>
    </xf>
    <xf numFmtId="0" fontId="10" fillId="47" borderId="0" xfId="0" applyFont="1" applyFill="1" applyAlignment="1">
      <alignment/>
    </xf>
    <xf numFmtId="0" fontId="0" fillId="47" borderId="0" xfId="0" applyFont="1" applyFill="1" applyAlignment="1">
      <alignment/>
    </xf>
    <xf numFmtId="0" fontId="0" fillId="47" borderId="0" xfId="0" applyFont="1" applyFill="1" applyBorder="1" applyAlignment="1">
      <alignment/>
    </xf>
    <xf numFmtId="0" fontId="0" fillId="47" borderId="0" xfId="323" applyFont="1" applyFill="1" applyAlignment="1">
      <alignment vertical="center"/>
      <protection/>
    </xf>
    <xf numFmtId="0" fontId="2" fillId="47" borderId="0" xfId="0" applyFont="1" applyFill="1" applyAlignment="1">
      <alignment horizontal="left" vertical="center"/>
    </xf>
    <xf numFmtId="0" fontId="0" fillId="47" borderId="0" xfId="0" applyFont="1" applyFill="1" applyAlignment="1">
      <alignment vertical="center"/>
    </xf>
    <xf numFmtId="0" fontId="8" fillId="47" borderId="0" xfId="0" applyFont="1" applyFill="1" applyAlignment="1">
      <alignment vertical="center"/>
    </xf>
    <xf numFmtId="0" fontId="2" fillId="47" borderId="0" xfId="329" applyFont="1" applyFill="1" applyAlignment="1">
      <alignment horizontal="left"/>
      <protection/>
    </xf>
    <xf numFmtId="0" fontId="0" fillId="47" borderId="0" xfId="323" applyFont="1" applyFill="1">
      <alignment/>
      <protection/>
    </xf>
    <xf numFmtId="170" fontId="0" fillId="47" borderId="0" xfId="300" applyNumberFormat="1" applyFont="1" applyFill="1" applyAlignment="1">
      <alignment/>
    </xf>
    <xf numFmtId="0" fontId="10" fillId="47" borderId="0" xfId="323" applyFont="1" applyFill="1">
      <alignment/>
      <protection/>
    </xf>
    <xf numFmtId="0" fontId="11" fillId="47" borderId="0" xfId="0" applyFont="1" applyFill="1" applyBorder="1" applyAlignment="1">
      <alignment horizontal="justify" vertical="center" wrapText="1"/>
    </xf>
    <xf numFmtId="0" fontId="8" fillId="47" borderId="0" xfId="0" applyFont="1" applyFill="1" applyAlignment="1">
      <alignment/>
    </xf>
    <xf numFmtId="0" fontId="5" fillId="47" borderId="0" xfId="0" applyFont="1" applyFill="1" applyBorder="1" applyAlignment="1">
      <alignment horizontal="left" vertical="center"/>
    </xf>
    <xf numFmtId="0" fontId="33" fillId="47" borderId="19" xfId="0" applyFont="1" applyFill="1" applyBorder="1" applyAlignment="1">
      <alignment horizontal="left" vertical="center" indent="2"/>
    </xf>
    <xf numFmtId="0" fontId="7" fillId="47" borderId="0" xfId="0" applyFont="1" applyFill="1" applyAlignment="1">
      <alignment/>
    </xf>
    <xf numFmtId="0" fontId="6" fillId="47" borderId="20" xfId="0" applyFont="1" applyFill="1" applyBorder="1" applyAlignment="1">
      <alignment horizontal="center" vertical="center" wrapText="1"/>
    </xf>
    <xf numFmtId="0" fontId="6" fillId="47" borderId="19" xfId="0" applyFont="1" applyFill="1" applyBorder="1" applyAlignment="1">
      <alignment horizontal="left" vertical="center" indent="1"/>
    </xf>
    <xf numFmtId="0" fontId="11" fillId="47" borderId="21" xfId="0" applyFont="1" applyFill="1" applyBorder="1" applyAlignment="1">
      <alignment horizontal="center" vertical="center" wrapText="1"/>
    </xf>
    <xf numFmtId="0" fontId="2" fillId="47" borderId="0" xfId="0" applyFont="1" applyFill="1" applyAlignment="1">
      <alignment/>
    </xf>
    <xf numFmtId="0" fontId="10" fillId="47" borderId="0" xfId="0" applyFont="1" applyFill="1" applyAlignment="1">
      <alignment horizontal="left" vertical="center"/>
    </xf>
    <xf numFmtId="0" fontId="4" fillId="47" borderId="0" xfId="323" applyFont="1" applyFill="1" applyAlignment="1">
      <alignment horizontal="left" vertical="center" wrapText="1"/>
      <protection/>
    </xf>
    <xf numFmtId="0" fontId="7" fillId="47" borderId="0" xfId="0" applyFont="1" applyFill="1" applyAlignment="1">
      <alignment vertical="center"/>
    </xf>
    <xf numFmtId="0" fontId="0" fillId="47" borderId="0" xfId="323" applyFont="1" applyFill="1" applyBorder="1" applyAlignment="1">
      <alignment horizontal="justify" vertical="top" wrapText="1"/>
      <protection/>
    </xf>
    <xf numFmtId="0" fontId="8" fillId="47" borderId="0" xfId="323" applyFont="1" applyFill="1">
      <alignment/>
      <protection/>
    </xf>
    <xf numFmtId="0" fontId="6" fillId="47" borderId="21" xfId="323" applyFont="1" applyFill="1" applyBorder="1" applyAlignment="1">
      <alignment horizontal="center" vertical="center" wrapText="1"/>
      <protection/>
    </xf>
    <xf numFmtId="0" fontId="7" fillId="47" borderId="0" xfId="323" applyFont="1" applyFill="1">
      <alignment/>
      <protection/>
    </xf>
    <xf numFmtId="0" fontId="3" fillId="47" borderId="0" xfId="0" applyFont="1" applyFill="1" applyAlignment="1">
      <alignment/>
    </xf>
    <xf numFmtId="0" fontId="0" fillId="47" borderId="0" xfId="0" applyFont="1" applyFill="1" applyAlignment="1">
      <alignment vertical="top"/>
    </xf>
    <xf numFmtId="0" fontId="0" fillId="47" borderId="0" xfId="0" applyFill="1" applyAlignment="1">
      <alignment/>
    </xf>
    <xf numFmtId="0" fontId="6" fillId="47" borderId="21" xfId="323" applyFont="1" applyFill="1" applyBorder="1" applyAlignment="1">
      <alignment horizontal="right" vertical="center" wrapText="1" indent="1"/>
      <protection/>
    </xf>
    <xf numFmtId="37" fontId="33" fillId="47" borderId="22" xfId="300" applyNumberFormat="1" applyFont="1" applyFill="1" applyBorder="1" applyAlignment="1">
      <alignment horizontal="right" vertical="center" wrapText="1" indent="2"/>
    </xf>
    <xf numFmtId="37" fontId="33" fillId="47" borderId="22" xfId="300" applyNumberFormat="1" applyFont="1" applyFill="1" applyBorder="1" applyAlignment="1">
      <alignment horizontal="right" vertical="center" wrapText="1" indent="1"/>
    </xf>
    <xf numFmtId="37" fontId="8" fillId="47" borderId="23" xfId="300" applyNumberFormat="1" applyFont="1" applyFill="1" applyBorder="1" applyAlignment="1">
      <alignment horizontal="right" vertical="center" wrapText="1" indent="2"/>
    </xf>
    <xf numFmtId="37" fontId="8" fillId="47" borderId="23" xfId="300" applyNumberFormat="1" applyFont="1" applyFill="1" applyBorder="1" applyAlignment="1">
      <alignment horizontal="right" vertical="center" wrapText="1" indent="1"/>
    </xf>
    <xf numFmtId="0" fontId="3" fillId="47" borderId="0" xfId="323" applyFont="1" applyFill="1" applyBorder="1" applyAlignment="1">
      <alignment horizontal="center" vertical="center" wrapText="1"/>
      <protection/>
    </xf>
    <xf numFmtId="37" fontId="3" fillId="47" borderId="0" xfId="300" applyNumberFormat="1" applyFont="1" applyFill="1" applyBorder="1" applyAlignment="1">
      <alignment horizontal="center" vertical="center" wrapText="1"/>
    </xf>
    <xf numFmtId="178" fontId="0" fillId="47" borderId="0" xfId="300" applyNumberFormat="1" applyFont="1" applyFill="1" applyAlignment="1">
      <alignment/>
    </xf>
    <xf numFmtId="0" fontId="0" fillId="47" borderId="0" xfId="0" applyFont="1" applyFill="1" applyAlignment="1" quotePrefix="1">
      <alignment vertical="center"/>
    </xf>
    <xf numFmtId="165" fontId="0" fillId="47" borderId="0" xfId="305" applyFont="1" applyFill="1" applyAlignment="1">
      <alignment horizontal="center"/>
    </xf>
    <xf numFmtId="170" fontId="0" fillId="47" borderId="0" xfId="305" applyNumberFormat="1" applyFont="1" applyFill="1" applyAlignment="1">
      <alignment/>
    </xf>
    <xf numFmtId="0" fontId="0" fillId="47" borderId="0" xfId="323" applyFont="1" applyFill="1" applyBorder="1" applyAlignment="1">
      <alignment wrapText="1"/>
      <protection/>
    </xf>
    <xf numFmtId="170" fontId="0" fillId="47" borderId="0" xfId="300" applyNumberFormat="1" applyFont="1" applyFill="1" applyBorder="1" applyAlignment="1">
      <alignment wrapText="1"/>
    </xf>
    <xf numFmtId="165" fontId="0" fillId="47" borderId="0" xfId="305" applyFont="1" applyFill="1" applyAlignment="1">
      <alignment horizontal="left" indent="2"/>
    </xf>
    <xf numFmtId="170" fontId="0" fillId="47" borderId="0" xfId="300" applyNumberFormat="1" applyFont="1" applyFill="1" applyAlignment="1">
      <alignment horizontal="left" indent="2"/>
    </xf>
    <xf numFmtId="37" fontId="0" fillId="47" borderId="0" xfId="323" applyNumberFormat="1" applyFont="1" applyFill="1">
      <alignment/>
      <protection/>
    </xf>
    <xf numFmtId="0" fontId="3" fillId="47" borderId="0" xfId="323" applyFont="1" applyFill="1" applyAlignment="1">
      <alignment vertical="center"/>
      <protection/>
    </xf>
    <xf numFmtId="0" fontId="12" fillId="47" borderId="0" xfId="323" applyFont="1" applyFill="1" applyBorder="1" applyAlignment="1">
      <alignment horizontal="left" vertical="center" wrapText="1"/>
      <protection/>
    </xf>
    <xf numFmtId="0" fontId="13" fillId="47" borderId="0" xfId="0" applyFont="1" applyFill="1" applyAlignment="1">
      <alignment horizontal="justify" vertical="center" wrapText="1"/>
    </xf>
    <xf numFmtId="0" fontId="12" fillId="47" borderId="0" xfId="0" applyFont="1" applyFill="1" applyAlignment="1">
      <alignment horizontal="justify" vertical="center" wrapText="1"/>
    </xf>
    <xf numFmtId="0" fontId="12" fillId="47" borderId="0" xfId="0" applyFont="1" applyFill="1" applyAlignment="1">
      <alignment vertical="center"/>
    </xf>
    <xf numFmtId="0" fontId="3" fillId="47" borderId="0" xfId="0" applyFont="1" applyFill="1" applyAlignment="1">
      <alignment vertical="top"/>
    </xf>
    <xf numFmtId="0" fontId="0" fillId="47" borderId="0" xfId="0" applyFont="1" applyFill="1" applyAlignment="1">
      <alignment horizontal="justify" vertical="top" wrapText="1"/>
    </xf>
    <xf numFmtId="0" fontId="0" fillId="47" borderId="0" xfId="0" applyFont="1" applyFill="1" applyAlignment="1">
      <alignment horizontal="left" vertical="top" wrapText="1" indent="1"/>
    </xf>
    <xf numFmtId="0" fontId="3" fillId="47" borderId="0" xfId="0" applyFont="1" applyFill="1" applyAlignment="1">
      <alignment vertical="center"/>
    </xf>
    <xf numFmtId="0" fontId="37" fillId="47" borderId="0" xfId="0" applyFont="1" applyFill="1" applyAlignment="1">
      <alignment vertical="center"/>
    </xf>
    <xf numFmtId="0" fontId="3" fillId="47" borderId="0" xfId="0" applyFont="1" applyFill="1" applyAlignment="1">
      <alignment horizontal="left" vertical="top"/>
    </xf>
    <xf numFmtId="0" fontId="3" fillId="47" borderId="0" xfId="0" applyFont="1" applyFill="1" applyAlignment="1">
      <alignment horizontal="left" vertical="center"/>
    </xf>
    <xf numFmtId="0" fontId="41" fillId="47" borderId="0" xfId="289" applyFont="1" applyFill="1" applyAlignment="1" applyProtection="1">
      <alignment vertical="center"/>
      <protection/>
    </xf>
    <xf numFmtId="0" fontId="39" fillId="47" borderId="0" xfId="289" applyFont="1" applyFill="1" applyAlignment="1" applyProtection="1">
      <alignment vertical="center"/>
      <protection/>
    </xf>
    <xf numFmtId="14" fontId="0" fillId="47" borderId="0" xfId="0" applyNumberFormat="1" applyFont="1" applyFill="1" applyAlignment="1">
      <alignment horizontal="left" vertical="center"/>
    </xf>
    <xf numFmtId="0" fontId="0" fillId="47" borderId="0" xfId="0" applyNumberFormat="1" applyFont="1" applyFill="1" applyAlignment="1">
      <alignment vertical="top"/>
    </xf>
    <xf numFmtId="0" fontId="5" fillId="48" borderId="22" xfId="0" applyFont="1" applyFill="1" applyBorder="1" applyAlignment="1">
      <alignment horizontal="left" vertical="center" indent="1"/>
    </xf>
    <xf numFmtId="0" fontId="8" fillId="48" borderId="22" xfId="0" applyFont="1" applyFill="1" applyBorder="1" applyAlignment="1">
      <alignment horizontal="left" vertical="center" indent="2"/>
    </xf>
    <xf numFmtId="0" fontId="8" fillId="48" borderId="0" xfId="0" applyFont="1" applyFill="1" applyAlignment="1">
      <alignment/>
    </xf>
    <xf numFmtId="0" fontId="8" fillId="48" borderId="22" xfId="0" applyFont="1" applyFill="1" applyBorder="1" applyAlignment="1">
      <alignment horizontal="left" vertical="center" indent="1"/>
    </xf>
    <xf numFmtId="0" fontId="6" fillId="48" borderId="19" xfId="0" applyFont="1" applyFill="1" applyBorder="1" applyAlignment="1">
      <alignment horizontal="left" vertical="center" indent="1"/>
    </xf>
    <xf numFmtId="0" fontId="33" fillId="48" borderId="19" xfId="0" applyFont="1" applyFill="1" applyBorder="1" applyAlignment="1">
      <alignment horizontal="left" vertical="center" indent="2"/>
    </xf>
    <xf numFmtId="0" fontId="8" fillId="48" borderId="19" xfId="0" applyFont="1" applyFill="1" applyBorder="1" applyAlignment="1">
      <alignment horizontal="left" vertical="center" indent="2"/>
    </xf>
    <xf numFmtId="0" fontId="33" fillId="48" borderId="19" xfId="0" applyFont="1" applyFill="1" applyBorder="1" applyAlignment="1">
      <alignment horizontal="left" vertical="center" indent="1"/>
    </xf>
    <xf numFmtId="0" fontId="8" fillId="48" borderId="0" xfId="0" applyFont="1" applyFill="1" applyAlignment="1">
      <alignment vertical="center"/>
    </xf>
    <xf numFmtId="0" fontId="5" fillId="48" borderId="19" xfId="0" applyFont="1" applyFill="1" applyBorder="1" applyAlignment="1">
      <alignment horizontal="left" vertical="center" indent="2"/>
    </xf>
    <xf numFmtId="0" fontId="0" fillId="48" borderId="19" xfId="0" applyFont="1" applyFill="1" applyBorder="1" applyAlignment="1">
      <alignment horizontal="left" vertical="center" indent="2"/>
    </xf>
    <xf numFmtId="0" fontId="5" fillId="48" borderId="19" xfId="0" applyFont="1" applyFill="1" applyBorder="1" applyAlignment="1">
      <alignment horizontal="left" vertical="center" indent="1"/>
    </xf>
    <xf numFmtId="0" fontId="33" fillId="48" borderId="19" xfId="323" applyFont="1" applyFill="1" applyBorder="1" applyAlignment="1">
      <alignment horizontal="left" vertical="center" indent="2"/>
      <protection/>
    </xf>
    <xf numFmtId="0" fontId="8" fillId="48" borderId="0" xfId="323" applyFont="1" applyFill="1">
      <alignment/>
      <protection/>
    </xf>
    <xf numFmtId="0" fontId="11" fillId="48" borderId="19" xfId="323" applyFont="1" applyFill="1" applyBorder="1" applyAlignment="1">
      <alignment horizontal="left" vertical="center" indent="2"/>
      <protection/>
    </xf>
    <xf numFmtId="0" fontId="6" fillId="48" borderId="19" xfId="323" applyFont="1" applyFill="1" applyBorder="1" applyAlignment="1">
      <alignment horizontal="left" vertical="center"/>
      <protection/>
    </xf>
    <xf numFmtId="0" fontId="33" fillId="48" borderId="22" xfId="0" applyFont="1" applyFill="1" applyBorder="1" applyAlignment="1">
      <alignment horizontal="left" vertical="center" indent="3"/>
    </xf>
    <xf numFmtId="0" fontId="7" fillId="48" borderId="0" xfId="0" applyFont="1" applyFill="1" applyAlignment="1">
      <alignment/>
    </xf>
    <xf numFmtId="0" fontId="33" fillId="48" borderId="22" xfId="0" applyFont="1" applyFill="1" applyBorder="1" applyAlignment="1">
      <alignment horizontal="left" vertical="center" indent="2"/>
    </xf>
    <xf numFmtId="0" fontId="8" fillId="48" borderId="24" xfId="0" applyFont="1" applyFill="1" applyBorder="1" applyAlignment="1">
      <alignment horizontal="left" vertical="center" indent="1"/>
    </xf>
    <xf numFmtId="0" fontId="8" fillId="48" borderId="23" xfId="0" applyFont="1" applyFill="1" applyBorder="1" applyAlignment="1">
      <alignment horizontal="left" vertical="center" indent="1"/>
    </xf>
    <xf numFmtId="0" fontId="0" fillId="48" borderId="0" xfId="0" applyFont="1" applyFill="1" applyAlignment="1">
      <alignment vertical="center"/>
    </xf>
    <xf numFmtId="0" fontId="0" fillId="48" borderId="0" xfId="0" applyFont="1" applyFill="1" applyAlignment="1">
      <alignment/>
    </xf>
    <xf numFmtId="0" fontId="9" fillId="48" borderId="0" xfId="0" applyFont="1" applyFill="1" applyAlignment="1">
      <alignment vertical="center"/>
    </xf>
    <xf numFmtId="0" fontId="9" fillId="48" borderId="0" xfId="0" applyFont="1" applyFill="1" applyAlignment="1">
      <alignment/>
    </xf>
    <xf numFmtId="0" fontId="7" fillId="48" borderId="0" xfId="0" applyFont="1" applyFill="1" applyAlignment="1">
      <alignment vertical="center"/>
    </xf>
    <xf numFmtId="0" fontId="33" fillId="48" borderId="0" xfId="0" applyFont="1" applyFill="1" applyAlignment="1">
      <alignment vertical="center"/>
    </xf>
    <xf numFmtId="0" fontId="33" fillId="48" borderId="0" xfId="0" applyFont="1" applyFill="1" applyAlignment="1">
      <alignment/>
    </xf>
    <xf numFmtId="0" fontId="8" fillId="48" borderId="19" xfId="0" applyFont="1" applyFill="1" applyBorder="1" applyAlignment="1">
      <alignment horizontal="left" vertical="center" indent="1"/>
    </xf>
    <xf numFmtId="0" fontId="11" fillId="48" borderId="25" xfId="0" applyFont="1" applyFill="1" applyBorder="1" applyAlignment="1">
      <alignment horizontal="center" vertical="center" wrapText="1"/>
    </xf>
    <xf numFmtId="0" fontId="10" fillId="48" borderId="0" xfId="0" applyFont="1" applyFill="1" applyAlignment="1">
      <alignment vertical="center" wrapText="1"/>
    </xf>
    <xf numFmtId="0" fontId="6" fillId="48" borderId="22" xfId="0" applyFont="1" applyFill="1" applyBorder="1" applyAlignment="1">
      <alignment horizontal="center" vertical="center" wrapText="1"/>
    </xf>
    <xf numFmtId="169" fontId="3" fillId="48" borderId="0" xfId="300" applyNumberFormat="1" applyFont="1" applyFill="1" applyBorder="1" applyAlignment="1">
      <alignment horizontal="center" vertical="center"/>
    </xf>
    <xf numFmtId="193" fontId="0" fillId="48" borderId="0" xfId="0" applyNumberFormat="1" applyFont="1" applyFill="1" applyAlignment="1">
      <alignment/>
    </xf>
    <xf numFmtId="0" fontId="0" fillId="48" borderId="0" xfId="323" applyFont="1" applyFill="1">
      <alignment/>
      <protection/>
    </xf>
    <xf numFmtId="0" fontId="6" fillId="48" borderId="22" xfId="323" applyFont="1" applyFill="1" applyBorder="1" applyAlignment="1">
      <alignment horizontal="center" vertical="center" wrapText="1"/>
      <protection/>
    </xf>
    <xf numFmtId="38" fontId="5" fillId="48" borderId="0" xfId="300" applyNumberFormat="1" applyFont="1" applyFill="1" applyBorder="1" applyAlignment="1">
      <alignment horizontal="center" vertical="center"/>
    </xf>
    <xf numFmtId="177" fontId="0" fillId="48" borderId="0" xfId="0" applyNumberFormat="1" applyFont="1" applyFill="1" applyAlignment="1">
      <alignment/>
    </xf>
    <xf numFmtId="0" fontId="2" fillId="48" borderId="0" xfId="0" applyFont="1" applyFill="1" applyAlignment="1">
      <alignment/>
    </xf>
    <xf numFmtId="0" fontId="11" fillId="48" borderId="22" xfId="0" applyFont="1" applyFill="1" applyBorder="1" applyAlignment="1">
      <alignment horizontal="center" vertical="center" wrapText="1"/>
    </xf>
    <xf numFmtId="0" fontId="6" fillId="48" borderId="0" xfId="0" applyFont="1" applyFill="1" applyBorder="1" applyAlignment="1">
      <alignment horizontal="left" vertical="center"/>
    </xf>
    <xf numFmtId="172" fontId="6" fillId="48" borderId="0" xfId="300" applyNumberFormat="1" applyFont="1" applyFill="1" applyBorder="1" applyAlignment="1">
      <alignment horizontal="right" vertical="center" indent="2"/>
    </xf>
    <xf numFmtId="0" fontId="6" fillId="47" borderId="26" xfId="323" applyFont="1" applyFill="1" applyBorder="1" applyAlignment="1">
      <alignment horizontal="center" vertical="center" wrapText="1"/>
      <protection/>
    </xf>
    <xf numFmtId="0" fontId="6" fillId="47" borderId="26" xfId="323" applyFont="1" applyFill="1" applyBorder="1" applyAlignment="1">
      <alignment horizontal="right" vertical="center" wrapText="1" indent="1"/>
      <protection/>
    </xf>
    <xf numFmtId="1" fontId="8" fillId="48" borderId="0" xfId="0" applyNumberFormat="1" applyFont="1" applyFill="1" applyAlignment="1">
      <alignment/>
    </xf>
    <xf numFmtId="0" fontId="6" fillId="48" borderId="20" xfId="0" applyFont="1" applyFill="1" applyBorder="1" applyAlignment="1">
      <alignment horizontal="center" vertical="center"/>
    </xf>
    <xf numFmtId="0" fontId="7" fillId="48" borderId="0" xfId="323" applyFont="1" applyFill="1">
      <alignment/>
      <protection/>
    </xf>
    <xf numFmtId="0" fontId="6" fillId="48" borderId="27" xfId="323" applyFont="1" applyFill="1" applyBorder="1" applyAlignment="1">
      <alignment horizontal="center" vertical="center" wrapText="1"/>
      <protection/>
    </xf>
    <xf numFmtId="0" fontId="6" fillId="47" borderId="28" xfId="323" applyFont="1" applyFill="1" applyBorder="1" applyAlignment="1">
      <alignment vertical="center" wrapText="1"/>
      <protection/>
    </xf>
    <xf numFmtId="0" fontId="6" fillId="47" borderId="29" xfId="323" applyFont="1" applyFill="1" applyBorder="1" applyAlignment="1">
      <alignment vertical="center" wrapText="1"/>
      <protection/>
    </xf>
    <xf numFmtId="0" fontId="10" fillId="48" borderId="0" xfId="0" applyFont="1" applyFill="1" applyAlignment="1">
      <alignment horizontal="left" vertical="center"/>
    </xf>
    <xf numFmtId="0" fontId="10" fillId="48" borderId="0" xfId="323" applyFont="1" applyFill="1">
      <alignment/>
      <protection/>
    </xf>
    <xf numFmtId="170" fontId="0" fillId="48" borderId="0" xfId="300" applyNumberFormat="1" applyFont="1" applyFill="1" applyAlignment="1">
      <alignment/>
    </xf>
    <xf numFmtId="0" fontId="0" fillId="48" borderId="0" xfId="331" applyFont="1" applyFill="1" applyAlignment="1">
      <alignment vertical="center"/>
      <protection/>
    </xf>
    <xf numFmtId="0" fontId="35" fillId="48" borderId="0" xfId="331" applyFont="1" applyFill="1">
      <alignment/>
      <protection/>
    </xf>
    <xf numFmtId="0" fontId="0" fillId="48" borderId="0" xfId="331" applyFont="1" applyFill="1" applyBorder="1" applyAlignment="1">
      <alignment vertical="center"/>
      <protection/>
    </xf>
    <xf numFmtId="0" fontId="3" fillId="48" borderId="30" xfId="331" applyFont="1" applyFill="1" applyBorder="1" applyAlignment="1">
      <alignment horizontal="center" vertical="center"/>
      <protection/>
    </xf>
    <xf numFmtId="0" fontId="3" fillId="48" borderId="0" xfId="331" applyFont="1" applyFill="1" applyBorder="1" applyAlignment="1">
      <alignment horizontal="right" vertical="center"/>
      <protection/>
    </xf>
    <xf numFmtId="0" fontId="3" fillId="48" borderId="0" xfId="331" applyFont="1" applyFill="1" applyBorder="1" applyAlignment="1">
      <alignment horizontal="center" vertical="center"/>
      <protection/>
    </xf>
    <xf numFmtId="0" fontId="3" fillId="48" borderId="30" xfId="331" applyFont="1" applyFill="1" applyBorder="1" applyAlignment="1">
      <alignment horizontal="center" vertical="center" wrapText="1"/>
      <protection/>
    </xf>
    <xf numFmtId="0" fontId="0" fillId="48" borderId="30" xfId="331" applyFont="1" applyFill="1" applyBorder="1" applyAlignment="1">
      <alignment horizontal="left" vertical="center" indent="1"/>
      <protection/>
    </xf>
    <xf numFmtId="0" fontId="3" fillId="48" borderId="31" xfId="331" applyFont="1" applyFill="1" applyBorder="1" applyAlignment="1">
      <alignment horizontal="center" vertical="center"/>
      <protection/>
    </xf>
    <xf numFmtId="170" fontId="0" fillId="48" borderId="0" xfId="331" applyNumberFormat="1" applyFont="1" applyFill="1" applyBorder="1" applyAlignment="1">
      <alignment vertical="center"/>
      <protection/>
    </xf>
    <xf numFmtId="0" fontId="38" fillId="48" borderId="0" xfId="331" applyFont="1" applyFill="1" applyBorder="1" applyAlignment="1">
      <alignment vertical="center"/>
      <protection/>
    </xf>
    <xf numFmtId="0" fontId="10" fillId="48" borderId="0" xfId="0" applyFont="1" applyFill="1" applyAlignment="1">
      <alignment vertical="center"/>
    </xf>
    <xf numFmtId="0" fontId="0" fillId="48" borderId="0" xfId="323" applyFont="1" applyFill="1" applyAlignment="1">
      <alignment vertical="center"/>
      <protection/>
    </xf>
    <xf numFmtId="179" fontId="0" fillId="48" borderId="0" xfId="0" applyNumberFormat="1" applyFont="1" applyFill="1" applyAlignment="1">
      <alignment/>
    </xf>
    <xf numFmtId="0" fontId="83" fillId="48" borderId="0" xfId="0" applyFont="1" applyFill="1" applyAlignment="1">
      <alignment/>
    </xf>
    <xf numFmtId="0" fontId="5" fillId="48" borderId="0" xfId="0" applyFont="1" applyFill="1" applyBorder="1" applyAlignment="1">
      <alignment vertical="center"/>
    </xf>
    <xf numFmtId="203" fontId="33" fillId="48" borderId="0" xfId="300" applyNumberFormat="1" applyFont="1" applyFill="1" applyBorder="1" applyAlignment="1">
      <alignment horizontal="right" vertical="center" indent="3"/>
    </xf>
    <xf numFmtId="0" fontId="4" fillId="48" borderId="0" xfId="0" applyFont="1" applyFill="1" applyAlignment="1">
      <alignment vertical="center" wrapText="1"/>
    </xf>
    <xf numFmtId="0" fontId="10" fillId="48" borderId="0" xfId="0" applyFont="1" applyFill="1" applyAlignment="1">
      <alignment/>
    </xf>
    <xf numFmtId="0" fontId="11" fillId="48" borderId="0" xfId="0" applyFont="1" applyFill="1" applyBorder="1" applyAlignment="1">
      <alignment horizontal="justify" vertical="center" wrapText="1"/>
    </xf>
    <xf numFmtId="0" fontId="11" fillId="48" borderId="27" xfId="0" applyFont="1" applyFill="1" applyBorder="1" applyAlignment="1">
      <alignment horizontal="center" vertical="center" wrapText="1"/>
    </xf>
    <xf numFmtId="170" fontId="6" fillId="48" borderId="0" xfId="300" applyNumberFormat="1" applyFont="1" applyFill="1" applyBorder="1" applyAlignment="1">
      <alignment horizontal="center" vertical="center"/>
    </xf>
    <xf numFmtId="0" fontId="11" fillId="48" borderId="32" xfId="0" applyFont="1" applyFill="1" applyBorder="1" applyAlignment="1">
      <alignment horizontal="center" vertical="center" wrapText="1"/>
    </xf>
    <xf numFmtId="0" fontId="0" fillId="48" borderId="0" xfId="0" applyFont="1" applyFill="1" applyBorder="1" applyAlignment="1">
      <alignment/>
    </xf>
    <xf numFmtId="0" fontId="6" fillId="48" borderId="19" xfId="0" applyFont="1" applyFill="1" applyBorder="1" applyAlignment="1">
      <alignment horizontal="center" vertical="center" wrapText="1"/>
    </xf>
    <xf numFmtId="0" fontId="8" fillId="48" borderId="24" xfId="0" applyFont="1" applyFill="1" applyBorder="1" applyAlignment="1">
      <alignment horizontal="left" vertical="center" indent="2"/>
    </xf>
    <xf numFmtId="0" fontId="0" fillId="48" borderId="24" xfId="0" applyFont="1" applyFill="1" applyBorder="1" applyAlignment="1">
      <alignment horizontal="left" vertical="center" indent="2"/>
    </xf>
    <xf numFmtId="0" fontId="6" fillId="48" borderId="32" xfId="0" applyFont="1" applyFill="1" applyBorder="1" applyAlignment="1">
      <alignment horizontal="left" vertical="center"/>
    </xf>
    <xf numFmtId="0" fontId="6" fillId="48" borderId="26" xfId="0" applyFont="1" applyFill="1" applyBorder="1" applyAlignment="1">
      <alignment horizontal="left" vertical="center"/>
    </xf>
    <xf numFmtId="0" fontId="3" fillId="48" borderId="0" xfId="0" applyFont="1" applyFill="1" applyBorder="1" applyAlignment="1">
      <alignment horizontal="center" vertical="center"/>
    </xf>
    <xf numFmtId="0" fontId="2" fillId="48" borderId="0" xfId="323" applyFont="1" applyFill="1">
      <alignment/>
      <protection/>
    </xf>
    <xf numFmtId="0" fontId="6" fillId="48" borderId="19" xfId="323" applyFont="1" applyFill="1" applyBorder="1" applyAlignment="1">
      <alignment horizontal="center" vertical="center" wrapText="1"/>
      <protection/>
    </xf>
    <xf numFmtId="0" fontId="8" fillId="48" borderId="19" xfId="323" applyFont="1" applyFill="1" applyBorder="1" applyAlignment="1">
      <alignment horizontal="left" vertical="center" indent="2"/>
      <protection/>
    </xf>
    <xf numFmtId="0" fontId="5" fillId="48" borderId="0" xfId="323" applyFont="1" applyFill="1" applyBorder="1" applyAlignment="1">
      <alignment horizontal="center" vertical="center"/>
      <protection/>
    </xf>
    <xf numFmtId="0" fontId="2" fillId="48" borderId="0" xfId="331" applyFont="1" applyFill="1" applyAlignment="1">
      <alignment horizontal="left" vertical="center"/>
      <protection/>
    </xf>
    <xf numFmtId="0" fontId="35" fillId="48" borderId="0" xfId="331" applyFont="1" applyFill="1">
      <alignment/>
      <protection/>
    </xf>
    <xf numFmtId="0" fontId="64" fillId="48" borderId="0" xfId="331" applyFill="1">
      <alignment/>
      <protection/>
    </xf>
    <xf numFmtId="182" fontId="35" fillId="48" borderId="0" xfId="331" applyNumberFormat="1" applyFont="1" applyFill="1">
      <alignment/>
      <protection/>
    </xf>
    <xf numFmtId="193" fontId="0" fillId="48" borderId="0" xfId="331" applyNumberFormat="1" applyFont="1" applyFill="1" applyBorder="1" applyAlignment="1">
      <alignment vertical="center"/>
      <protection/>
    </xf>
    <xf numFmtId="184" fontId="0" fillId="48" borderId="0" xfId="331" applyNumberFormat="1" applyFont="1" applyFill="1" applyBorder="1" applyAlignment="1">
      <alignment vertical="center"/>
      <protection/>
    </xf>
    <xf numFmtId="186" fontId="0" fillId="48" borderId="0" xfId="331" applyNumberFormat="1" applyFont="1" applyFill="1" applyBorder="1" applyAlignment="1">
      <alignment vertical="center"/>
      <protection/>
    </xf>
    <xf numFmtId="188" fontId="0" fillId="48" borderId="0" xfId="0" applyNumberFormat="1" applyFont="1" applyFill="1" applyAlignment="1">
      <alignment vertical="center"/>
    </xf>
    <xf numFmtId="186" fontId="0" fillId="47" borderId="0" xfId="300" applyNumberFormat="1" applyFont="1" applyFill="1" applyAlignment="1">
      <alignment/>
    </xf>
    <xf numFmtId="38" fontId="8" fillId="48" borderId="27" xfId="300" applyNumberFormat="1" applyFont="1" applyFill="1" applyBorder="1" applyAlignment="1">
      <alignment horizontal="center" vertical="center"/>
    </xf>
    <xf numFmtId="38" fontId="8" fillId="48" borderId="22" xfId="300" applyNumberFormat="1" applyFont="1" applyFill="1" applyBorder="1" applyAlignment="1">
      <alignment horizontal="center" vertical="center"/>
    </xf>
    <xf numFmtId="0" fontId="6" fillId="48" borderId="22" xfId="0" applyFont="1" applyFill="1" applyBorder="1" applyAlignment="1">
      <alignment horizontal="left" vertical="center" indent="1"/>
    </xf>
    <xf numFmtId="0" fontId="0" fillId="48" borderId="33" xfId="331" applyFont="1" applyFill="1" applyBorder="1" applyAlignment="1">
      <alignment horizontal="left" vertical="center" indent="1"/>
      <protection/>
    </xf>
    <xf numFmtId="0" fontId="84" fillId="48" borderId="0" xfId="0" applyFont="1" applyFill="1" applyAlignment="1">
      <alignment/>
    </xf>
    <xf numFmtId="0" fontId="85" fillId="48" borderId="0" xfId="0" applyFont="1" applyFill="1" applyAlignment="1">
      <alignment/>
    </xf>
    <xf numFmtId="0" fontId="0" fillId="48" borderId="0" xfId="323" applyFont="1" applyFill="1" applyAlignment="1">
      <alignment horizontal="right"/>
      <protection/>
    </xf>
    <xf numFmtId="206" fontId="0" fillId="48" borderId="0" xfId="0" applyNumberFormat="1" applyFont="1" applyFill="1" applyAlignment="1">
      <alignment/>
    </xf>
    <xf numFmtId="165" fontId="8" fillId="48" borderId="0" xfId="300" applyFont="1" applyFill="1" applyAlignment="1">
      <alignment/>
    </xf>
    <xf numFmtId="192" fontId="0" fillId="48" borderId="0" xfId="331" applyNumberFormat="1" applyFont="1" applyFill="1" applyBorder="1" applyAlignment="1">
      <alignment vertical="center"/>
      <protection/>
    </xf>
    <xf numFmtId="0" fontId="12" fillId="47" borderId="0" xfId="0" applyFont="1" applyFill="1" applyAlignment="1">
      <alignment/>
    </xf>
    <xf numFmtId="0" fontId="4" fillId="48" borderId="0" xfId="323" applyFont="1" applyFill="1" applyAlignment="1">
      <alignment horizontal="left" vertical="center" wrapText="1"/>
      <protection/>
    </xf>
    <xf numFmtId="0" fontId="11" fillId="48" borderId="19" xfId="0" applyFont="1" applyFill="1" applyBorder="1" applyAlignment="1">
      <alignment horizontal="center" vertical="center" wrapText="1"/>
    </xf>
    <xf numFmtId="0" fontId="11" fillId="48" borderId="34" xfId="0" applyFont="1" applyFill="1" applyBorder="1" applyAlignment="1">
      <alignment horizontal="center" vertical="center" wrapText="1"/>
    </xf>
    <xf numFmtId="0" fontId="6" fillId="48" borderId="20" xfId="323" applyFont="1" applyFill="1" applyBorder="1" applyAlignment="1">
      <alignment horizontal="center" vertical="center"/>
      <protection/>
    </xf>
    <xf numFmtId="0" fontId="6" fillId="48" borderId="22" xfId="323" applyFont="1" applyFill="1" applyBorder="1" applyAlignment="1" quotePrefix="1">
      <alignment horizontal="center" vertical="center" wrapText="1"/>
      <protection/>
    </xf>
    <xf numFmtId="0" fontId="6" fillId="48" borderId="0" xfId="323" applyFont="1" applyFill="1" applyBorder="1" applyAlignment="1">
      <alignment horizontal="center" vertical="center" wrapText="1"/>
      <protection/>
    </xf>
    <xf numFmtId="0" fontId="33" fillId="48" borderId="19" xfId="323" applyFont="1" applyFill="1" applyBorder="1" applyAlignment="1">
      <alignment horizontal="left" vertical="center" wrapText="1" indent="1"/>
      <protection/>
    </xf>
    <xf numFmtId="0" fontId="33" fillId="48" borderId="24" xfId="323" applyFont="1" applyFill="1" applyBorder="1" applyAlignment="1">
      <alignment horizontal="left" vertical="center" wrapText="1" indent="1"/>
      <protection/>
    </xf>
    <xf numFmtId="183" fontId="0" fillId="47" borderId="0" xfId="300" applyNumberFormat="1" applyFont="1" applyFill="1" applyAlignment="1">
      <alignment/>
    </xf>
    <xf numFmtId="210" fontId="0" fillId="47" borderId="0" xfId="300" applyNumberFormat="1" applyFont="1" applyFill="1" applyAlignment="1">
      <alignment/>
    </xf>
    <xf numFmtId="0" fontId="7" fillId="47" borderId="21" xfId="323" applyFont="1" applyFill="1" applyBorder="1">
      <alignment/>
      <protection/>
    </xf>
    <xf numFmtId="0" fontId="5" fillId="48" borderId="0" xfId="0" applyFont="1" applyFill="1" applyAlignment="1">
      <alignment vertical="center"/>
    </xf>
    <xf numFmtId="0" fontId="11" fillId="48" borderId="0" xfId="0" applyFont="1" applyFill="1" applyAlignment="1">
      <alignment vertical="center"/>
    </xf>
    <xf numFmtId="0" fontId="36" fillId="48" borderId="0" xfId="289" applyFont="1" applyFill="1" applyAlignment="1" applyProtection="1">
      <alignment vertical="center"/>
      <protection/>
    </xf>
    <xf numFmtId="0" fontId="34" fillId="48" borderId="0" xfId="0" applyFont="1" applyFill="1" applyAlignment="1">
      <alignment vertical="center"/>
    </xf>
    <xf numFmtId="0" fontId="3" fillId="48" borderId="0" xfId="0" applyFont="1" applyFill="1" applyAlignment="1">
      <alignment vertical="top"/>
    </xf>
    <xf numFmtId="211" fontId="8" fillId="47" borderId="0" xfId="323" applyNumberFormat="1" applyFont="1" applyFill="1">
      <alignment/>
      <protection/>
    </xf>
    <xf numFmtId="0" fontId="83" fillId="47" borderId="0" xfId="0" applyFont="1" applyFill="1" applyAlignment="1">
      <alignment/>
    </xf>
    <xf numFmtId="0" fontId="86" fillId="48" borderId="0" xfId="0" applyFont="1" applyFill="1" applyAlignment="1">
      <alignment/>
    </xf>
    <xf numFmtId="202" fontId="0" fillId="48" borderId="0" xfId="0" applyNumberFormat="1" applyFont="1" applyFill="1" applyAlignment="1">
      <alignment/>
    </xf>
    <xf numFmtId="204" fontId="0" fillId="48" borderId="0" xfId="0" applyNumberFormat="1" applyFont="1" applyFill="1" applyAlignment="1">
      <alignment/>
    </xf>
    <xf numFmtId="0" fontId="8" fillId="48" borderId="23" xfId="0" applyFont="1" applyFill="1" applyBorder="1" applyAlignment="1">
      <alignment horizontal="left" vertical="center" indent="2"/>
    </xf>
    <xf numFmtId="38" fontId="8" fillId="48" borderId="21" xfId="300" applyNumberFormat="1" applyFont="1" applyFill="1" applyBorder="1" applyAlignment="1">
      <alignment horizontal="center" vertical="center"/>
    </xf>
    <xf numFmtId="0" fontId="87" fillId="48" borderId="0" xfId="323" applyFont="1" applyFill="1">
      <alignment/>
      <protection/>
    </xf>
    <xf numFmtId="0" fontId="88" fillId="48" borderId="0" xfId="323" applyFont="1" applyFill="1">
      <alignment/>
      <protection/>
    </xf>
    <xf numFmtId="0" fontId="89" fillId="48" borderId="0" xfId="323" applyFont="1" applyFill="1">
      <alignment/>
      <protection/>
    </xf>
    <xf numFmtId="178" fontId="3" fillId="48" borderId="0" xfId="307" applyNumberFormat="1" applyFont="1" applyFill="1" applyBorder="1" applyAlignment="1">
      <alignment vertical="center"/>
    </xf>
    <xf numFmtId="165" fontId="0" fillId="48" borderId="0" xfId="331" applyNumberFormat="1" applyFont="1" applyFill="1" applyBorder="1" applyAlignment="1">
      <alignment vertical="center"/>
      <protection/>
    </xf>
    <xf numFmtId="187" fontId="0" fillId="48" borderId="0" xfId="331" applyNumberFormat="1" applyFont="1" applyFill="1" applyBorder="1" applyAlignment="1">
      <alignment vertical="center"/>
      <protection/>
    </xf>
    <xf numFmtId="177" fontId="0" fillId="48" borderId="0" xfId="331" applyNumberFormat="1" applyFont="1" applyFill="1" applyBorder="1" applyAlignment="1">
      <alignment vertical="center"/>
      <protection/>
    </xf>
    <xf numFmtId="208" fontId="8" fillId="47" borderId="0" xfId="323" applyNumberFormat="1" applyFont="1" applyFill="1">
      <alignment/>
      <protection/>
    </xf>
    <xf numFmtId="0" fontId="12" fillId="47" borderId="0" xfId="0" applyFont="1" applyFill="1" applyBorder="1" applyAlignment="1">
      <alignment/>
    </xf>
    <xf numFmtId="38" fontId="0" fillId="48" borderId="0" xfId="0" applyNumberFormat="1" applyFont="1" applyFill="1" applyAlignment="1">
      <alignment/>
    </xf>
    <xf numFmtId="9" fontId="7" fillId="48" borderId="0" xfId="344" applyFont="1" applyFill="1" applyAlignment="1">
      <alignment/>
    </xf>
    <xf numFmtId="185" fontId="8" fillId="48" borderId="0" xfId="0" applyNumberFormat="1" applyFont="1" applyFill="1" applyAlignment="1">
      <alignment/>
    </xf>
    <xf numFmtId="165" fontId="8" fillId="48" borderId="0" xfId="0" applyNumberFormat="1" applyFont="1" applyFill="1" applyAlignment="1">
      <alignment/>
    </xf>
    <xf numFmtId="202" fontId="8" fillId="48" borderId="0" xfId="0" applyNumberFormat="1" applyFont="1" applyFill="1" applyAlignment="1">
      <alignment/>
    </xf>
    <xf numFmtId="9" fontId="8" fillId="48" borderId="0" xfId="344" applyFont="1" applyFill="1" applyAlignment="1">
      <alignment/>
    </xf>
    <xf numFmtId="193" fontId="0" fillId="48" borderId="0" xfId="0" applyNumberFormat="1" applyFont="1" applyFill="1" applyBorder="1" applyAlignment="1">
      <alignment/>
    </xf>
    <xf numFmtId="0" fontId="8" fillId="48" borderId="0" xfId="323" applyFont="1" applyFill="1" applyAlignment="1">
      <alignment horizontal="right"/>
      <protection/>
    </xf>
    <xf numFmtId="0" fontId="7" fillId="48" borderId="0" xfId="323" applyFont="1" applyFill="1" applyAlignment="1">
      <alignment horizontal="right"/>
      <protection/>
    </xf>
    <xf numFmtId="193" fontId="0" fillId="48" borderId="0" xfId="300" applyNumberFormat="1" applyFont="1" applyFill="1" applyBorder="1" applyAlignment="1">
      <alignment horizontal="right" vertical="center" indent="2"/>
    </xf>
    <xf numFmtId="183" fontId="8" fillId="48" borderId="0" xfId="0" applyNumberFormat="1" applyFont="1" applyFill="1" applyAlignment="1">
      <alignment/>
    </xf>
    <xf numFmtId="186" fontId="7" fillId="48" borderId="0" xfId="0" applyNumberFormat="1" applyFont="1" applyFill="1" applyAlignment="1">
      <alignment/>
    </xf>
    <xf numFmtId="174" fontId="8" fillId="48" borderId="0" xfId="0" applyNumberFormat="1" applyFont="1" applyFill="1" applyAlignment="1">
      <alignment/>
    </xf>
    <xf numFmtId="9" fontId="0" fillId="48" borderId="0" xfId="344" applyFont="1" applyFill="1" applyAlignment="1">
      <alignment/>
    </xf>
    <xf numFmtId="9" fontId="5" fillId="48" borderId="0" xfId="344" applyFont="1" applyFill="1" applyAlignment="1">
      <alignment/>
    </xf>
    <xf numFmtId="9" fontId="10" fillId="48" borderId="0" xfId="344" applyFont="1" applyFill="1" applyAlignment="1">
      <alignment/>
    </xf>
    <xf numFmtId="1" fontId="5" fillId="48" borderId="0" xfId="344" applyNumberFormat="1" applyFont="1" applyFill="1" applyAlignment="1">
      <alignment/>
    </xf>
    <xf numFmtId="0" fontId="2" fillId="48" borderId="0" xfId="0" applyFont="1" applyFill="1" applyAlignment="1">
      <alignment horizontal="left" vertical="center"/>
    </xf>
    <xf numFmtId="9" fontId="3" fillId="48" borderId="0" xfId="350" applyNumberFormat="1" applyFont="1" applyFill="1" applyBorder="1" applyAlignment="1">
      <alignment horizontal="center" vertical="center"/>
    </xf>
    <xf numFmtId="194" fontId="8" fillId="48" borderId="0" xfId="0" applyNumberFormat="1" applyFont="1" applyFill="1" applyAlignment="1">
      <alignment/>
    </xf>
    <xf numFmtId="0" fontId="0" fillId="48" borderId="0" xfId="331" applyFont="1" applyFill="1" applyBorder="1" applyAlignment="1">
      <alignment horizontal="left" vertical="center" indent="1"/>
      <protection/>
    </xf>
    <xf numFmtId="0" fontId="90" fillId="47" borderId="0" xfId="0" applyFont="1" applyFill="1" applyAlignment="1">
      <alignment/>
    </xf>
    <xf numFmtId="0" fontId="86" fillId="47" borderId="0" xfId="0" applyFont="1" applyFill="1" applyAlignment="1">
      <alignment/>
    </xf>
    <xf numFmtId="0" fontId="84" fillId="47" borderId="0" xfId="0" applyFont="1" applyFill="1" applyAlignment="1">
      <alignment/>
    </xf>
    <xf numFmtId="186" fontId="90" fillId="47" borderId="0" xfId="0" applyNumberFormat="1" applyFont="1" applyFill="1" applyAlignment="1">
      <alignment/>
    </xf>
    <xf numFmtId="0" fontId="83" fillId="47" borderId="0" xfId="0" applyFont="1" applyFill="1" applyBorder="1" applyAlignment="1">
      <alignment/>
    </xf>
    <xf numFmtId="0" fontId="85" fillId="47" borderId="0" xfId="0" applyFont="1" applyFill="1" applyAlignment="1">
      <alignment/>
    </xf>
    <xf numFmtId="38" fontId="90" fillId="47" borderId="0" xfId="0" applyNumberFormat="1" applyFont="1" applyFill="1" applyAlignment="1">
      <alignment/>
    </xf>
    <xf numFmtId="197" fontId="90" fillId="47" borderId="0" xfId="0" applyNumberFormat="1" applyFont="1" applyFill="1" applyAlignment="1">
      <alignment/>
    </xf>
    <xf numFmtId="1" fontId="90" fillId="48" borderId="0" xfId="0" applyNumberFormat="1" applyFont="1" applyFill="1" applyAlignment="1">
      <alignment/>
    </xf>
    <xf numFmtId="198" fontId="0" fillId="48" borderId="0" xfId="331" applyNumberFormat="1" applyFont="1" applyFill="1" applyBorder="1" applyAlignment="1">
      <alignment vertical="center"/>
      <protection/>
    </xf>
    <xf numFmtId="0" fontId="0" fillId="48" borderId="0" xfId="323" applyFont="1" applyFill="1" applyBorder="1" applyAlignment="1">
      <alignment vertical="center" wrapText="1"/>
      <protection/>
    </xf>
    <xf numFmtId="0" fontId="0" fillId="48" borderId="0" xfId="323" applyFont="1" applyFill="1" applyBorder="1" applyAlignment="1">
      <alignment horizontal="left" vertical="center" wrapText="1"/>
      <protection/>
    </xf>
    <xf numFmtId="171" fontId="0" fillId="48" borderId="0" xfId="307" applyNumberFormat="1" applyFont="1" applyFill="1" applyBorder="1" applyAlignment="1">
      <alignment horizontal="right" vertical="center"/>
    </xf>
    <xf numFmtId="184" fontId="3" fillId="48" borderId="0" xfId="0" applyNumberFormat="1" applyFont="1" applyFill="1" applyAlignment="1">
      <alignment horizontal="justify" vertical="center" wrapText="1"/>
    </xf>
    <xf numFmtId="184" fontId="0" fillId="48" borderId="0" xfId="0" applyNumberFormat="1" applyFont="1" applyFill="1" applyAlignment="1">
      <alignment horizontal="justify" vertical="center" wrapText="1"/>
    </xf>
    <xf numFmtId="0" fontId="0" fillId="48" borderId="0" xfId="0" applyFont="1" applyFill="1" applyAlignment="1">
      <alignment horizontal="justify" vertical="center" wrapText="1"/>
    </xf>
    <xf numFmtId="192" fontId="0" fillId="48" borderId="0" xfId="0" applyNumberFormat="1" applyFont="1" applyFill="1" applyAlignment="1">
      <alignment vertical="center"/>
    </xf>
    <xf numFmtId="184" fontId="0" fillId="48" borderId="0" xfId="0" applyNumberFormat="1" applyFont="1" applyFill="1" applyAlignment="1">
      <alignment vertical="center"/>
    </xf>
    <xf numFmtId="176" fontId="0" fillId="48" borderId="0" xfId="0" applyNumberFormat="1" applyFont="1" applyFill="1" applyAlignment="1">
      <alignment vertical="center"/>
    </xf>
    <xf numFmtId="187" fontId="0" fillId="48" borderId="0" xfId="0" applyNumberFormat="1" applyFont="1" applyFill="1" applyAlignment="1">
      <alignment/>
    </xf>
    <xf numFmtId="191" fontId="0" fillId="48" borderId="0" xfId="0" applyNumberFormat="1" applyFont="1" applyFill="1" applyAlignment="1">
      <alignment/>
    </xf>
    <xf numFmtId="186" fontId="0" fillId="48" borderId="0" xfId="0" applyNumberFormat="1" applyFont="1" applyFill="1" applyAlignment="1">
      <alignment/>
    </xf>
    <xf numFmtId="179" fontId="8" fillId="48" borderId="0" xfId="323" applyNumberFormat="1" applyFont="1" applyFill="1" applyAlignment="1">
      <alignment horizontal="right"/>
      <protection/>
    </xf>
    <xf numFmtId="0" fontId="11" fillId="48" borderId="0" xfId="323" applyFont="1" applyFill="1" applyAlignment="1">
      <alignment horizontal="center" vertical="center" wrapText="1"/>
      <protection/>
    </xf>
    <xf numFmtId="0" fontId="4" fillId="48" borderId="0" xfId="323" applyFont="1" applyFill="1" applyAlignment="1">
      <alignment horizontal="left" vertical="center" wrapText="1"/>
      <protection/>
    </xf>
    <xf numFmtId="0" fontId="6" fillId="48" borderId="0" xfId="0" applyFont="1" applyFill="1" applyBorder="1" applyAlignment="1">
      <alignment horizontal="center" vertical="center"/>
    </xf>
    <xf numFmtId="0" fontId="0" fillId="48" borderId="0" xfId="323" applyFont="1" applyFill="1" applyBorder="1" applyAlignment="1">
      <alignment horizontal="justify" vertical="top" wrapText="1"/>
      <protection/>
    </xf>
    <xf numFmtId="0" fontId="11" fillId="48" borderId="0" xfId="0" applyFont="1" applyFill="1" applyAlignment="1">
      <alignment horizontal="left" vertical="center" wrapText="1"/>
    </xf>
    <xf numFmtId="0" fontId="6" fillId="48" borderId="20" xfId="0" applyFont="1" applyFill="1" applyBorder="1" applyAlignment="1">
      <alignment horizontal="center" vertical="center" wrapText="1"/>
    </xf>
    <xf numFmtId="0" fontId="5" fillId="48" borderId="0" xfId="0" applyFont="1" applyFill="1" applyBorder="1" applyAlignment="1">
      <alignment horizontal="left" vertical="center"/>
    </xf>
    <xf numFmtId="0" fontId="6" fillId="48" borderId="21" xfId="0" applyFont="1" applyFill="1" applyBorder="1" applyAlignment="1">
      <alignment horizontal="center" vertical="center"/>
    </xf>
    <xf numFmtId="0" fontId="40" fillId="48" borderId="0" xfId="0" applyFont="1" applyFill="1" applyBorder="1" applyAlignment="1">
      <alignment horizontal="left" vertical="center" wrapText="1"/>
    </xf>
    <xf numFmtId="0" fontId="4" fillId="48" borderId="0" xfId="0" applyFont="1" applyFill="1" applyBorder="1" applyAlignment="1">
      <alignment horizontal="left" vertical="center" wrapText="1"/>
    </xf>
    <xf numFmtId="0" fontId="11" fillId="48" borderId="20" xfId="0" applyFont="1" applyFill="1" applyBorder="1" applyAlignment="1">
      <alignment horizontal="center" vertical="center" wrapText="1"/>
    </xf>
    <xf numFmtId="0" fontId="11" fillId="48" borderId="21" xfId="0" applyFont="1" applyFill="1" applyBorder="1" applyAlignment="1">
      <alignment horizontal="center" vertical="center" wrapText="1"/>
    </xf>
    <xf numFmtId="182" fontId="8" fillId="48" borderId="0" xfId="300" applyNumberFormat="1" applyFont="1" applyFill="1" applyAlignment="1">
      <alignment/>
    </xf>
    <xf numFmtId="0" fontId="11" fillId="48" borderId="0" xfId="323" applyFont="1" applyFill="1" applyAlignment="1">
      <alignment horizontal="center" vertical="center" wrapText="1"/>
      <protection/>
    </xf>
    <xf numFmtId="0" fontId="4" fillId="48" borderId="0" xfId="323" applyFont="1" applyFill="1" applyAlignment="1">
      <alignment horizontal="left" vertical="center" wrapText="1"/>
      <protection/>
    </xf>
    <xf numFmtId="0" fontId="4" fillId="48" borderId="0" xfId="0" applyFont="1" applyFill="1" applyAlignment="1">
      <alignment horizontal="left" vertical="center" wrapText="1"/>
    </xf>
    <xf numFmtId="0" fontId="6" fillId="48" borderId="20" xfId="0" applyFont="1" applyFill="1" applyBorder="1" applyAlignment="1">
      <alignment horizontal="center" vertical="center" wrapText="1"/>
    </xf>
    <xf numFmtId="0" fontId="11" fillId="48" borderId="0" xfId="0" applyFont="1" applyFill="1" applyAlignment="1">
      <alignment horizontal="left" vertical="center" wrapText="1"/>
    </xf>
    <xf numFmtId="0" fontId="6" fillId="48" borderId="21" xfId="0" applyFont="1" applyFill="1" applyBorder="1" applyAlignment="1">
      <alignment horizontal="center" vertical="center"/>
    </xf>
    <xf numFmtId="0" fontId="5" fillId="48" borderId="0" xfId="0" applyFont="1" applyFill="1" applyBorder="1" applyAlignment="1">
      <alignment horizontal="left" vertical="center"/>
    </xf>
    <xf numFmtId="0" fontId="40" fillId="48" borderId="0" xfId="0" applyFont="1" applyFill="1" applyAlignment="1">
      <alignment horizontal="left" vertical="center" wrapText="1"/>
    </xf>
    <xf numFmtId="0" fontId="11" fillId="48" borderId="21" xfId="0" applyFont="1" applyFill="1" applyBorder="1" applyAlignment="1">
      <alignment horizontal="center" vertical="center" wrapText="1"/>
    </xf>
    <xf numFmtId="184" fontId="3" fillId="48" borderId="0" xfId="300" applyNumberFormat="1" applyFont="1" applyFill="1" applyBorder="1" applyAlignment="1">
      <alignment vertical="center"/>
    </xf>
    <xf numFmtId="184" fontId="3" fillId="48" borderId="0" xfId="307" applyNumberFormat="1" applyFont="1" applyFill="1" applyBorder="1" applyAlignment="1">
      <alignment vertical="center"/>
    </xf>
    <xf numFmtId="175" fontId="0" fillId="48" borderId="0" xfId="331" applyNumberFormat="1" applyFont="1" applyFill="1" applyBorder="1" applyAlignment="1">
      <alignment vertical="center"/>
      <protection/>
    </xf>
    <xf numFmtId="183" fontId="0" fillId="48" borderId="0" xfId="307" applyNumberFormat="1" applyFont="1" applyFill="1" applyBorder="1" applyAlignment="1">
      <alignment vertical="center"/>
    </xf>
    <xf numFmtId="183" fontId="3" fillId="48" borderId="0" xfId="307" applyNumberFormat="1" applyFont="1" applyFill="1" applyBorder="1" applyAlignment="1">
      <alignment vertical="center"/>
    </xf>
    <xf numFmtId="184" fontId="0" fillId="48" borderId="0" xfId="323" applyNumberFormat="1" applyFont="1" applyFill="1" applyBorder="1" applyAlignment="1">
      <alignment vertical="center" wrapText="1"/>
      <protection/>
    </xf>
    <xf numFmtId="187" fontId="0" fillId="48" borderId="0" xfId="323" applyNumberFormat="1" applyFont="1" applyFill="1" applyBorder="1" applyAlignment="1">
      <alignment vertical="center" wrapText="1"/>
      <protection/>
    </xf>
    <xf numFmtId="174" fontId="8" fillId="48" borderId="0" xfId="0" applyNumberFormat="1" applyFont="1" applyFill="1" applyAlignment="1">
      <alignment horizontal="right"/>
    </xf>
    <xf numFmtId="192" fontId="12" fillId="47" borderId="0" xfId="0" applyNumberFormat="1" applyFont="1" applyFill="1" applyAlignment="1">
      <alignment/>
    </xf>
    <xf numFmtId="186" fontId="12" fillId="47" borderId="0" xfId="0" applyNumberFormat="1" applyFont="1" applyFill="1" applyAlignment="1">
      <alignment/>
    </xf>
    <xf numFmtId="183" fontId="12" fillId="47" borderId="0" xfId="0" applyNumberFormat="1" applyFont="1" applyFill="1" applyBorder="1" applyAlignment="1">
      <alignment/>
    </xf>
    <xf numFmtId="189" fontId="12" fillId="47" borderId="0" xfId="0" applyNumberFormat="1" applyFont="1" applyFill="1" applyBorder="1" applyAlignment="1">
      <alignment/>
    </xf>
    <xf numFmtId="176" fontId="8" fillId="48" borderId="0" xfId="0" applyNumberFormat="1" applyFont="1" applyFill="1" applyAlignment="1">
      <alignment/>
    </xf>
    <xf numFmtId="197" fontId="7" fillId="48" borderId="0" xfId="0" applyNumberFormat="1" applyFont="1" applyFill="1" applyAlignment="1">
      <alignment/>
    </xf>
    <xf numFmtId="38" fontId="7" fillId="48" borderId="0" xfId="0" applyNumberFormat="1" applyFont="1" applyFill="1" applyAlignment="1">
      <alignment/>
    </xf>
    <xf numFmtId="212" fontId="7" fillId="48" borderId="0" xfId="0" applyNumberFormat="1" applyFont="1" applyFill="1" applyAlignment="1">
      <alignment/>
    </xf>
    <xf numFmtId="0" fontId="7" fillId="48" borderId="0" xfId="0" applyNumberFormat="1" applyFont="1" applyFill="1" applyAlignment="1">
      <alignment/>
    </xf>
    <xf numFmtId="183" fontId="0" fillId="48" borderId="0" xfId="0" applyNumberFormat="1" applyFont="1" applyFill="1" applyAlignment="1">
      <alignment/>
    </xf>
    <xf numFmtId="192" fontId="8" fillId="48" borderId="0" xfId="0" applyNumberFormat="1" applyFont="1" applyFill="1" applyAlignment="1">
      <alignment/>
    </xf>
    <xf numFmtId="200" fontId="0" fillId="48" borderId="0" xfId="0" applyNumberFormat="1" applyFont="1" applyFill="1" applyAlignment="1">
      <alignment/>
    </xf>
    <xf numFmtId="196" fontId="8" fillId="48" borderId="0" xfId="0" applyNumberFormat="1" applyFont="1" applyFill="1" applyAlignment="1">
      <alignment/>
    </xf>
    <xf numFmtId="199" fontId="8" fillId="48" borderId="0" xfId="0" applyNumberFormat="1" applyFont="1" applyFill="1" applyAlignment="1">
      <alignment/>
    </xf>
    <xf numFmtId="184" fontId="0" fillId="48" borderId="0" xfId="0" applyNumberFormat="1" applyFont="1" applyFill="1" applyAlignment="1">
      <alignment/>
    </xf>
    <xf numFmtId="0" fontId="0" fillId="48" borderId="0" xfId="0" applyNumberFormat="1" applyFont="1" applyFill="1" applyAlignment="1">
      <alignment/>
    </xf>
    <xf numFmtId="189" fontId="0" fillId="48" borderId="0" xfId="0" applyNumberFormat="1" applyFont="1" applyFill="1" applyAlignment="1">
      <alignment/>
    </xf>
    <xf numFmtId="174" fontId="8" fillId="48" borderId="0" xfId="323" applyNumberFormat="1" applyFont="1" applyFill="1" applyAlignment="1">
      <alignment horizontal="right"/>
      <protection/>
    </xf>
    <xf numFmtId="0" fontId="11" fillId="48" borderId="0" xfId="323" applyFont="1" applyFill="1" applyAlignment="1">
      <alignment vertical="center" wrapText="1"/>
      <protection/>
    </xf>
    <xf numFmtId="183" fontId="8" fillId="48" borderId="0" xfId="345" applyNumberFormat="1" applyFont="1" applyFill="1" applyAlignment="1">
      <alignment/>
    </xf>
    <xf numFmtId="0" fontId="0" fillId="48" borderId="19" xfId="323" applyFont="1" applyFill="1" applyBorder="1" applyAlignment="1">
      <alignment horizontal="left" vertical="center" indent="3"/>
      <protection/>
    </xf>
    <xf numFmtId="9" fontId="8" fillId="48" borderId="0" xfId="345" applyFont="1" applyFill="1" applyAlignment="1">
      <alignment/>
    </xf>
    <xf numFmtId="0" fontId="0" fillId="48" borderId="0" xfId="323" applyFont="1" applyFill="1" applyBorder="1">
      <alignment/>
      <protection/>
    </xf>
    <xf numFmtId="0" fontId="0" fillId="48" borderId="0" xfId="323" applyFont="1" applyFill="1" applyAlignment="1">
      <alignment vertical="top"/>
      <protection/>
    </xf>
    <xf numFmtId="0" fontId="0" fillId="48" borderId="0" xfId="323" applyFont="1" applyFill="1" applyAlignment="1">
      <alignment/>
      <protection/>
    </xf>
    <xf numFmtId="180" fontId="35" fillId="48" borderId="0" xfId="323" applyNumberFormat="1" applyFont="1" applyFill="1" applyAlignment="1">
      <alignment vertical="top"/>
      <protection/>
    </xf>
    <xf numFmtId="207" fontId="0" fillId="48" borderId="0" xfId="323" applyNumberFormat="1" applyFont="1" applyFill="1" applyAlignment="1">
      <alignment/>
      <protection/>
    </xf>
    <xf numFmtId="194" fontId="0" fillId="48" borderId="0" xfId="323" applyNumberFormat="1" applyFont="1" applyFill="1">
      <alignment/>
      <protection/>
    </xf>
    <xf numFmtId="205" fontId="0" fillId="48" borderId="0" xfId="323" applyNumberFormat="1" applyFont="1" applyFill="1">
      <alignment/>
      <protection/>
    </xf>
    <xf numFmtId="169" fontId="0" fillId="48" borderId="0" xfId="323" applyNumberFormat="1" applyFont="1" applyFill="1">
      <alignment/>
      <protection/>
    </xf>
    <xf numFmtId="179" fontId="0" fillId="48" borderId="0" xfId="323" applyNumberFormat="1" applyFont="1" applyFill="1">
      <alignment/>
      <protection/>
    </xf>
    <xf numFmtId="38" fontId="0" fillId="48" borderId="0" xfId="323" applyNumberFormat="1" applyFont="1" applyFill="1">
      <alignment/>
      <protection/>
    </xf>
    <xf numFmtId="195" fontId="0" fillId="48" borderId="0" xfId="323" applyNumberFormat="1" applyFont="1" applyFill="1">
      <alignment/>
      <protection/>
    </xf>
    <xf numFmtId="177" fontId="0" fillId="48" borderId="0" xfId="323" applyNumberFormat="1" applyFont="1" applyFill="1">
      <alignment/>
      <protection/>
    </xf>
    <xf numFmtId="202" fontId="0" fillId="48" borderId="0" xfId="323" applyNumberFormat="1" applyFont="1" applyFill="1">
      <alignment/>
      <protection/>
    </xf>
    <xf numFmtId="4" fontId="7" fillId="48" borderId="0" xfId="323" applyNumberFormat="1" applyFont="1" applyFill="1">
      <alignment/>
      <protection/>
    </xf>
    <xf numFmtId="4" fontId="8" fillId="48" borderId="0" xfId="323" applyNumberFormat="1" applyFont="1" applyFill="1">
      <alignment/>
      <protection/>
    </xf>
    <xf numFmtId="0" fontId="43" fillId="48" borderId="0" xfId="289" applyFont="1" applyFill="1" applyAlignment="1" applyProtection="1">
      <alignment vertical="center"/>
      <protection/>
    </xf>
    <xf numFmtId="174" fontId="91" fillId="48" borderId="0" xfId="0" applyNumberFormat="1" applyFont="1" applyFill="1" applyAlignment="1">
      <alignment horizontal="center" vertical="center"/>
    </xf>
    <xf numFmtId="0" fontId="4" fillId="48" borderId="0" xfId="0" applyFont="1" applyFill="1" applyAlignment="1">
      <alignment vertical="center"/>
    </xf>
    <xf numFmtId="0" fontId="92" fillId="47" borderId="0" xfId="0" applyFont="1" applyFill="1" applyAlignment="1">
      <alignment/>
    </xf>
    <xf numFmtId="0" fontId="93" fillId="47" borderId="0" xfId="0" applyFont="1" applyFill="1" applyAlignment="1">
      <alignment/>
    </xf>
    <xf numFmtId="0" fontId="94" fillId="47" borderId="0" xfId="0" applyFont="1" applyFill="1" applyAlignment="1">
      <alignment/>
    </xf>
    <xf numFmtId="0" fontId="95" fillId="47" borderId="0" xfId="0" applyFont="1" applyFill="1" applyAlignment="1">
      <alignment/>
    </xf>
    <xf numFmtId="38" fontId="92" fillId="47" borderId="0" xfId="0" applyNumberFormat="1" applyFont="1" applyFill="1" applyAlignment="1">
      <alignment/>
    </xf>
    <xf numFmtId="197" fontId="92" fillId="47" borderId="0" xfId="0" applyNumberFormat="1" applyFont="1" applyFill="1" applyAlignment="1">
      <alignment/>
    </xf>
    <xf numFmtId="1" fontId="92" fillId="48" borderId="0" xfId="0" applyNumberFormat="1" applyFont="1" applyFill="1" applyAlignment="1">
      <alignment/>
    </xf>
    <xf numFmtId="182" fontId="92" fillId="47" borderId="0" xfId="0" applyNumberFormat="1" applyFont="1" applyFill="1" applyAlignment="1">
      <alignment/>
    </xf>
    <xf numFmtId="0" fontId="92" fillId="48" borderId="0" xfId="0" applyFont="1" applyFill="1" applyAlignment="1">
      <alignment/>
    </xf>
    <xf numFmtId="208" fontId="92" fillId="47" borderId="0" xfId="0" applyNumberFormat="1" applyFont="1" applyFill="1" applyAlignment="1">
      <alignment/>
    </xf>
    <xf numFmtId="186" fontId="92" fillId="47" borderId="0" xfId="0" applyNumberFormat="1" applyFont="1" applyFill="1" applyAlignment="1">
      <alignment/>
    </xf>
    <xf numFmtId="0" fontId="96" fillId="47" borderId="0" xfId="0" applyFont="1" applyFill="1" applyAlignment="1">
      <alignment/>
    </xf>
    <xf numFmtId="0" fontId="92" fillId="47" borderId="0" xfId="0" applyFont="1" applyFill="1" applyBorder="1" applyAlignment="1">
      <alignment/>
    </xf>
    <xf numFmtId="181" fontId="92" fillId="47" borderId="0" xfId="0" applyNumberFormat="1" applyFont="1" applyFill="1" applyBorder="1" applyAlignment="1">
      <alignment/>
    </xf>
    <xf numFmtId="0" fontId="93" fillId="47" borderId="0" xfId="0" applyFont="1" applyFill="1" applyBorder="1" applyAlignment="1">
      <alignment/>
    </xf>
    <xf numFmtId="0" fontId="93" fillId="47" borderId="0" xfId="0" applyFont="1" applyFill="1" applyAlignment="1" applyProtection="1">
      <alignment/>
      <protection/>
    </xf>
    <xf numFmtId="0" fontId="93" fillId="48" borderId="0" xfId="0" applyFont="1" applyFill="1" applyAlignment="1" applyProtection="1">
      <alignment/>
      <protection/>
    </xf>
    <xf numFmtId="179" fontId="93" fillId="48" borderId="0" xfId="0" applyNumberFormat="1" applyFont="1" applyFill="1" applyAlignment="1">
      <alignment/>
    </xf>
    <xf numFmtId="201" fontId="93" fillId="48" borderId="0" xfId="0" applyNumberFormat="1" applyFont="1" applyFill="1" applyAlignment="1">
      <alignment/>
    </xf>
    <xf numFmtId="209" fontId="93" fillId="47" borderId="0" xfId="0" applyNumberFormat="1" applyFont="1" applyFill="1" applyAlignment="1">
      <alignment/>
    </xf>
    <xf numFmtId="180" fontId="93" fillId="48" borderId="0" xfId="0" applyNumberFormat="1" applyFont="1" applyFill="1" applyAlignment="1">
      <alignment/>
    </xf>
    <xf numFmtId="204" fontId="93" fillId="48" borderId="0" xfId="0" applyNumberFormat="1" applyFont="1" applyFill="1" applyAlignment="1">
      <alignment/>
    </xf>
    <xf numFmtId="0" fontId="93" fillId="48" borderId="0" xfId="0" applyFont="1" applyFill="1" applyAlignment="1">
      <alignment/>
    </xf>
    <xf numFmtId="0" fontId="6" fillId="48" borderId="0" xfId="0" applyFont="1" applyFill="1" applyAlignment="1">
      <alignment vertical="center"/>
    </xf>
    <xf numFmtId="0" fontId="8" fillId="48" borderId="22" xfId="0" applyFont="1" applyFill="1" applyBorder="1" applyAlignment="1">
      <alignment horizontal="left" vertical="center" indent="3"/>
    </xf>
    <xf numFmtId="0" fontId="11" fillId="48" borderId="22" xfId="0" applyFont="1" applyFill="1" applyBorder="1" applyAlignment="1">
      <alignment horizontal="left" vertical="center" indent="4"/>
    </xf>
    <xf numFmtId="0" fontId="8" fillId="48" borderId="22" xfId="0" applyFont="1" applyFill="1" applyBorder="1" applyAlignment="1">
      <alignment horizontal="left" vertical="center" indent="4"/>
    </xf>
    <xf numFmtId="0" fontId="5" fillId="48" borderId="22" xfId="0" applyFont="1" applyFill="1" applyBorder="1" applyAlignment="1">
      <alignment horizontal="left" vertical="center" indent="4"/>
    </xf>
    <xf numFmtId="4" fontId="93" fillId="47" borderId="0" xfId="0" applyNumberFormat="1" applyFont="1" applyFill="1" applyAlignment="1">
      <alignment/>
    </xf>
    <xf numFmtId="4" fontId="97" fillId="47" borderId="0" xfId="0" applyNumberFormat="1" applyFont="1" applyFill="1" applyAlignment="1">
      <alignment/>
    </xf>
    <xf numFmtId="4" fontId="0" fillId="48" borderId="0" xfId="0" applyNumberFormat="1" applyFont="1" applyFill="1" applyAlignment="1">
      <alignment/>
    </xf>
    <xf numFmtId="0" fontId="11" fillId="48" borderId="22" xfId="0" applyFont="1" applyFill="1" applyBorder="1" applyAlignment="1">
      <alignment horizontal="left" vertical="center" indent="1"/>
    </xf>
    <xf numFmtId="0" fontId="11" fillId="48" borderId="22" xfId="0" applyFont="1" applyFill="1" applyBorder="1" applyAlignment="1">
      <alignment horizontal="left" vertical="center" indent="2"/>
    </xf>
    <xf numFmtId="0" fontId="0" fillId="0" borderId="0" xfId="0" applyNumberFormat="1" applyAlignment="1">
      <alignment/>
    </xf>
    <xf numFmtId="0" fontId="12" fillId="48" borderId="0" xfId="0" applyFont="1" applyFill="1" applyAlignment="1">
      <alignment/>
    </xf>
    <xf numFmtId="0" fontId="94" fillId="48" borderId="0" xfId="0" applyFont="1" applyFill="1" applyAlignment="1">
      <alignment/>
    </xf>
    <xf numFmtId="4" fontId="97" fillId="48" borderId="0" xfId="0" applyNumberFormat="1" applyFont="1" applyFill="1" applyAlignment="1">
      <alignment/>
    </xf>
    <xf numFmtId="206" fontId="78" fillId="48" borderId="0" xfId="0" applyNumberFormat="1" applyFont="1" applyFill="1" applyAlignment="1">
      <alignment/>
    </xf>
    <xf numFmtId="206" fontId="0" fillId="48" borderId="0" xfId="0" applyNumberFormat="1" applyFill="1" applyAlignment="1">
      <alignment/>
    </xf>
    <xf numFmtId="0" fontId="95" fillId="48" borderId="0" xfId="0" applyFont="1" applyFill="1" applyAlignment="1">
      <alignment/>
    </xf>
    <xf numFmtId="206" fontId="95" fillId="48" borderId="0" xfId="0" applyNumberFormat="1" applyFont="1" applyFill="1" applyAlignment="1">
      <alignment/>
    </xf>
    <xf numFmtId="0" fontId="82" fillId="0" borderId="0" xfId="0" applyNumberFormat="1" applyFont="1" applyAlignment="1">
      <alignment/>
    </xf>
    <xf numFmtId="0" fontId="11" fillId="48" borderId="19" xfId="0" applyFont="1" applyFill="1" applyBorder="1" applyAlignment="1">
      <alignment horizontal="left" vertical="center" indent="1"/>
    </xf>
    <xf numFmtId="0" fontId="40" fillId="48" borderId="0" xfId="0" applyFont="1" applyFill="1" applyAlignment="1">
      <alignment vertical="center"/>
    </xf>
    <xf numFmtId="0" fontId="11" fillId="48" borderId="0" xfId="0" applyFont="1" applyFill="1" applyBorder="1" applyAlignment="1">
      <alignment vertical="center"/>
    </xf>
    <xf numFmtId="0" fontId="10" fillId="48" borderId="0" xfId="0" applyFont="1" applyFill="1" applyBorder="1" applyAlignment="1">
      <alignment vertical="center"/>
    </xf>
    <xf numFmtId="0" fontId="4" fillId="48" borderId="0" xfId="0" applyFont="1" applyFill="1" applyBorder="1" applyAlignment="1">
      <alignment vertical="center"/>
    </xf>
    <xf numFmtId="0" fontId="40" fillId="48" borderId="0" xfId="0" applyFont="1" applyFill="1" applyBorder="1" applyAlignment="1">
      <alignment vertical="center"/>
    </xf>
    <xf numFmtId="0" fontId="6" fillId="48" borderId="0" xfId="0" applyFont="1" applyFill="1" applyBorder="1" applyAlignment="1">
      <alignment vertical="center"/>
    </xf>
    <xf numFmtId="0" fontId="11" fillId="48" borderId="19" xfId="0" applyFont="1" applyFill="1" applyBorder="1" applyAlignment="1">
      <alignment horizontal="left" vertical="center"/>
    </xf>
    <xf numFmtId="206" fontId="93" fillId="48" borderId="0" xfId="0" applyNumberFormat="1" applyFont="1" applyFill="1" applyAlignment="1">
      <alignment/>
    </xf>
    <xf numFmtId="174" fontId="98" fillId="48" borderId="0" xfId="0" applyNumberFormat="1" applyFont="1" applyFill="1" applyAlignment="1">
      <alignment horizontal="center" vertical="center"/>
    </xf>
    <xf numFmtId="0" fontId="10" fillId="48" borderId="0" xfId="323" applyFont="1" applyFill="1" applyAlignment="1">
      <alignment vertical="center"/>
      <protection/>
    </xf>
    <xf numFmtId="0" fontId="4" fillId="48" borderId="0" xfId="323" applyFont="1" applyFill="1" applyAlignment="1">
      <alignment vertical="center"/>
      <protection/>
    </xf>
    <xf numFmtId="0" fontId="11" fillId="48" borderId="0" xfId="323" applyFont="1" applyFill="1" applyAlignment="1">
      <alignment vertical="center"/>
      <protection/>
    </xf>
    <xf numFmtId="0" fontId="5" fillId="48" borderId="0" xfId="323" applyFont="1" applyFill="1" applyBorder="1" applyAlignment="1">
      <alignment vertical="center"/>
      <protection/>
    </xf>
    <xf numFmtId="174" fontId="98" fillId="48" borderId="0" xfId="323" applyNumberFormat="1" applyFont="1" applyFill="1" applyAlignment="1">
      <alignment horizontal="center" vertical="center"/>
      <protection/>
    </xf>
    <xf numFmtId="0" fontId="6" fillId="48" borderId="0" xfId="323" applyFont="1" applyFill="1" applyAlignment="1">
      <alignment vertical="center"/>
      <protection/>
    </xf>
    <xf numFmtId="0" fontId="8" fillId="48" borderId="19" xfId="0" applyFont="1" applyFill="1" applyBorder="1" applyAlignment="1">
      <alignment horizontal="left" vertical="center" indent="3"/>
    </xf>
    <xf numFmtId="3" fontId="11" fillId="48" borderId="22" xfId="300" applyNumberFormat="1" applyFont="1" applyFill="1" applyBorder="1" applyAlignment="1">
      <alignment horizontal="right" vertical="center" indent="1"/>
    </xf>
    <xf numFmtId="3" fontId="8" fillId="48" borderId="22" xfId="300" applyNumberFormat="1" applyFont="1" applyFill="1" applyBorder="1" applyAlignment="1">
      <alignment horizontal="right" vertical="center" indent="1"/>
    </xf>
    <xf numFmtId="3" fontId="6" fillId="48" borderId="22" xfId="300" applyNumberFormat="1" applyFont="1" applyFill="1" applyBorder="1" applyAlignment="1">
      <alignment horizontal="right" vertical="center" indent="1"/>
    </xf>
    <xf numFmtId="3" fontId="0" fillId="48" borderId="22" xfId="300" applyNumberFormat="1" applyFont="1" applyFill="1" applyBorder="1" applyAlignment="1">
      <alignment horizontal="right" vertical="center" indent="1"/>
    </xf>
    <xf numFmtId="3" fontId="82" fillId="0" borderId="0" xfId="0" applyNumberFormat="1" applyFont="1" applyAlignment="1">
      <alignment/>
    </xf>
    <xf numFmtId="3" fontId="8" fillId="48" borderId="0" xfId="323" applyNumberFormat="1" applyFont="1" applyFill="1">
      <alignment/>
      <protection/>
    </xf>
    <xf numFmtId="214" fontId="8" fillId="48" borderId="0" xfId="323" applyNumberFormat="1" applyFont="1" applyFill="1">
      <alignment/>
      <protection/>
    </xf>
    <xf numFmtId="0" fontId="0" fillId="48" borderId="19" xfId="0" applyFont="1" applyFill="1" applyBorder="1" applyAlignment="1">
      <alignment horizontal="left" vertical="center" indent="3"/>
    </xf>
    <xf numFmtId="3" fontId="33" fillId="48" borderId="22" xfId="300" applyNumberFormat="1" applyFont="1" applyFill="1" applyBorder="1" applyAlignment="1">
      <alignment horizontal="right" vertical="center" indent="1"/>
    </xf>
    <xf numFmtId="204" fontId="35" fillId="48" borderId="0" xfId="323" applyNumberFormat="1" applyFont="1" applyFill="1" applyAlignment="1">
      <alignment vertical="top"/>
      <protection/>
    </xf>
    <xf numFmtId="213" fontId="35" fillId="48" borderId="0" xfId="323" applyNumberFormat="1" applyFont="1" applyFill="1" applyAlignment="1">
      <alignment vertical="top"/>
      <protection/>
    </xf>
    <xf numFmtId="3" fontId="0" fillId="48" borderId="22" xfId="300" applyNumberFormat="1" applyFont="1" applyFill="1" applyBorder="1" applyAlignment="1">
      <alignment horizontal="right" vertical="center" indent="2"/>
    </xf>
    <xf numFmtId="0" fontId="0" fillId="48" borderId="22" xfId="0" applyFont="1" applyFill="1" applyBorder="1" applyAlignment="1">
      <alignment horizontal="left" vertical="center" indent="3"/>
    </xf>
    <xf numFmtId="0" fontId="6" fillId="48" borderId="35" xfId="0" applyFont="1" applyFill="1" applyBorder="1" applyAlignment="1">
      <alignment horizontal="left" vertical="center" indent="10"/>
    </xf>
    <xf numFmtId="0" fontId="6" fillId="48" borderId="36" xfId="0" applyFont="1" applyFill="1" applyBorder="1" applyAlignment="1">
      <alignment horizontal="left" vertical="center" indent="5"/>
    </xf>
    <xf numFmtId="216" fontId="11" fillId="48" borderId="22" xfId="300" applyNumberFormat="1" applyFont="1" applyFill="1" applyBorder="1" applyAlignment="1">
      <alignment horizontal="right" vertical="center" indent="2"/>
    </xf>
    <xf numFmtId="216" fontId="5" fillId="48" borderId="22" xfId="300" applyNumberFormat="1" applyFont="1" applyFill="1" applyBorder="1" applyAlignment="1">
      <alignment horizontal="right" vertical="center" indent="2"/>
    </xf>
    <xf numFmtId="216" fontId="8" fillId="48" borderId="23" xfId="300" applyNumberFormat="1" applyFont="1" applyFill="1" applyBorder="1" applyAlignment="1">
      <alignment horizontal="right" vertical="center" indent="2"/>
    </xf>
    <xf numFmtId="0" fontId="6" fillId="47" borderId="20" xfId="323" applyFont="1" applyFill="1" applyBorder="1" applyAlignment="1">
      <alignment horizontal="right" vertical="center" wrapText="1" indent="1"/>
      <protection/>
    </xf>
    <xf numFmtId="37" fontId="33" fillId="47" borderId="19" xfId="300" applyNumberFormat="1" applyFont="1" applyFill="1" applyBorder="1" applyAlignment="1">
      <alignment horizontal="right" vertical="center" wrapText="1" indent="1"/>
    </xf>
    <xf numFmtId="37" fontId="8" fillId="47" borderId="24" xfId="300" applyNumberFormat="1" applyFont="1" applyFill="1" applyBorder="1" applyAlignment="1">
      <alignment horizontal="right" vertical="center" wrapText="1" indent="1"/>
    </xf>
    <xf numFmtId="0" fontId="7" fillId="47" borderId="37" xfId="323" applyFont="1" applyFill="1" applyBorder="1">
      <alignment/>
      <protection/>
    </xf>
    <xf numFmtId="0" fontId="7" fillId="47" borderId="38" xfId="323" applyFont="1" applyFill="1" applyBorder="1">
      <alignment/>
      <protection/>
    </xf>
    <xf numFmtId="37" fontId="33" fillId="47" borderId="39" xfId="300" applyNumberFormat="1" applyFont="1" applyFill="1" applyBorder="1" applyAlignment="1">
      <alignment horizontal="right" vertical="center" wrapText="1" indent="1"/>
    </xf>
    <xf numFmtId="37" fontId="8" fillId="47" borderId="40" xfId="300" applyNumberFormat="1" applyFont="1" applyFill="1" applyBorder="1" applyAlignment="1">
      <alignment horizontal="right" vertical="center" wrapText="1" indent="1"/>
    </xf>
    <xf numFmtId="0" fontId="99" fillId="48" borderId="0" xfId="289" applyFont="1" applyFill="1" applyAlignment="1" applyProtection="1">
      <alignment vertical="center"/>
      <protection/>
    </xf>
    <xf numFmtId="0" fontId="5" fillId="48" borderId="0" xfId="0" applyFont="1" applyFill="1" applyBorder="1" applyAlignment="1">
      <alignment horizontal="left" vertical="center"/>
    </xf>
    <xf numFmtId="0" fontId="44" fillId="48" borderId="0" xfId="331" applyFont="1" applyFill="1" applyBorder="1" applyAlignment="1">
      <alignment horizontal="right" vertical="center"/>
      <protection/>
    </xf>
    <xf numFmtId="198" fontId="0" fillId="48" borderId="0" xfId="307" applyNumberFormat="1" applyFont="1" applyFill="1" applyBorder="1" applyAlignment="1">
      <alignment vertical="center"/>
    </xf>
    <xf numFmtId="198" fontId="3" fillId="48" borderId="33" xfId="307" applyNumberFormat="1" applyFont="1" applyFill="1" applyBorder="1" applyAlignment="1">
      <alignment vertical="center"/>
    </xf>
    <xf numFmtId="173" fontId="44" fillId="48" borderId="41" xfId="331" applyNumberFormat="1" applyFont="1" applyFill="1" applyBorder="1" applyAlignment="1">
      <alignment horizontal="right" vertical="center" indent="2"/>
      <protection/>
    </xf>
    <xf numFmtId="173" fontId="0" fillId="48" borderId="41" xfId="350" applyNumberFormat="1" applyFont="1" applyFill="1" applyBorder="1" applyAlignment="1">
      <alignment horizontal="right" vertical="center" indent="1"/>
    </xf>
    <xf numFmtId="173" fontId="3" fillId="48" borderId="42" xfId="350" applyNumberFormat="1" applyFont="1" applyFill="1" applyBorder="1" applyAlignment="1">
      <alignment horizontal="right" vertical="center" indent="1"/>
    </xf>
    <xf numFmtId="0" fontId="44" fillId="48" borderId="0" xfId="331" applyFont="1" applyFill="1" applyBorder="1" applyAlignment="1">
      <alignment horizontal="left" vertical="center" indent="3"/>
      <protection/>
    </xf>
    <xf numFmtId="0" fontId="44" fillId="48" borderId="0" xfId="331" applyFont="1" applyFill="1" applyBorder="1" applyAlignment="1">
      <alignment horizontal="left" vertical="center" indent="6"/>
      <protection/>
    </xf>
    <xf numFmtId="0" fontId="44" fillId="48" borderId="41" xfId="331" applyFont="1" applyFill="1" applyBorder="1" applyAlignment="1">
      <alignment horizontal="right" vertical="center" indent="2"/>
      <protection/>
    </xf>
    <xf numFmtId="0" fontId="3" fillId="48" borderId="41" xfId="331" applyFont="1" applyFill="1" applyBorder="1" applyAlignment="1">
      <alignment horizontal="right" vertical="center" indent="2"/>
      <protection/>
    </xf>
    <xf numFmtId="0" fontId="4" fillId="48" borderId="0" xfId="323" applyFont="1" applyFill="1" applyAlignment="1">
      <alignment horizontal="left" vertical="center"/>
      <protection/>
    </xf>
    <xf numFmtId="3" fontId="95" fillId="48" borderId="0" xfId="0" applyNumberFormat="1" applyFont="1" applyFill="1" applyAlignment="1">
      <alignment/>
    </xf>
    <xf numFmtId="0" fontId="8" fillId="48" borderId="0" xfId="0" applyFont="1" applyFill="1" applyBorder="1" applyAlignment="1">
      <alignment horizontal="left" vertical="center" indent="1"/>
    </xf>
    <xf numFmtId="193" fontId="0" fillId="48" borderId="0" xfId="300" applyNumberFormat="1" applyFont="1" applyFill="1" applyBorder="1" applyAlignment="1">
      <alignment/>
    </xf>
    <xf numFmtId="215" fontId="0" fillId="48" borderId="0" xfId="0" applyNumberFormat="1" applyFont="1" applyFill="1" applyBorder="1" applyAlignment="1">
      <alignment/>
    </xf>
    <xf numFmtId="179" fontId="0" fillId="48" borderId="0" xfId="0" applyNumberFormat="1" applyFont="1" applyFill="1" applyBorder="1" applyAlignment="1">
      <alignment/>
    </xf>
    <xf numFmtId="190" fontId="0" fillId="48" borderId="0" xfId="0" applyNumberFormat="1" applyFont="1" applyFill="1" applyBorder="1" applyAlignment="1">
      <alignment/>
    </xf>
    <xf numFmtId="216" fontId="0" fillId="48" borderId="22" xfId="300" applyNumberFormat="1" applyFont="1" applyFill="1" applyBorder="1" applyAlignment="1">
      <alignment horizontal="right" vertical="center" indent="2"/>
    </xf>
    <xf numFmtId="0" fontId="6" fillId="47" borderId="43" xfId="323" applyFont="1" applyFill="1" applyBorder="1" applyAlignment="1">
      <alignment horizontal="center" vertical="center"/>
      <protection/>
    </xf>
    <xf numFmtId="0" fontId="7" fillId="47" borderId="25" xfId="323" applyFont="1" applyFill="1" applyBorder="1">
      <alignment/>
      <protection/>
    </xf>
    <xf numFmtId="37" fontId="33" fillId="47" borderId="0" xfId="300" applyNumberFormat="1" applyFont="1" applyFill="1" applyBorder="1" applyAlignment="1">
      <alignment horizontal="right" vertical="center" wrapText="1" indent="1"/>
    </xf>
    <xf numFmtId="37" fontId="8" fillId="47" borderId="43" xfId="300" applyNumberFormat="1" applyFont="1" applyFill="1" applyBorder="1" applyAlignment="1">
      <alignment horizontal="right" vertical="center" wrapText="1" indent="1"/>
    </xf>
    <xf numFmtId="0" fontId="6" fillId="48" borderId="2" xfId="323" applyFont="1" applyFill="1" applyBorder="1" applyAlignment="1">
      <alignment horizontal="center" vertical="center"/>
      <protection/>
    </xf>
    <xf numFmtId="0" fontId="6" fillId="48" borderId="43" xfId="323" applyFont="1" applyFill="1" applyBorder="1" applyAlignment="1">
      <alignment horizontal="center" vertical="center"/>
      <protection/>
    </xf>
    <xf numFmtId="215" fontId="93" fillId="48" borderId="0" xfId="0" applyNumberFormat="1" applyFont="1" applyFill="1" applyAlignment="1">
      <alignment/>
    </xf>
    <xf numFmtId="215" fontId="0" fillId="48" borderId="0" xfId="0" applyNumberFormat="1" applyFont="1" applyFill="1" applyAlignment="1">
      <alignment/>
    </xf>
    <xf numFmtId="215" fontId="0" fillId="48" borderId="0" xfId="308" applyNumberFormat="1" applyFont="1" applyFill="1" applyAlignment="1">
      <alignment/>
    </xf>
    <xf numFmtId="38" fontId="93" fillId="47" borderId="0" xfId="0" applyNumberFormat="1" applyFont="1" applyFill="1" applyAlignment="1">
      <alignment/>
    </xf>
    <xf numFmtId="0" fontId="6" fillId="48" borderId="28" xfId="323" applyFont="1" applyFill="1" applyBorder="1" applyAlignment="1">
      <alignment horizontal="center" vertical="center"/>
      <protection/>
    </xf>
    <xf numFmtId="0" fontId="7" fillId="47" borderId="20" xfId="323" applyFont="1" applyFill="1" applyBorder="1">
      <alignment/>
      <protection/>
    </xf>
    <xf numFmtId="0" fontId="6" fillId="48" borderId="44" xfId="323" applyFont="1" applyFill="1" applyBorder="1" applyAlignment="1">
      <alignment horizontal="center" vertical="center"/>
      <protection/>
    </xf>
    <xf numFmtId="0" fontId="7" fillId="47" borderId="45" xfId="323" applyFont="1" applyFill="1" applyBorder="1">
      <alignment/>
      <protection/>
    </xf>
    <xf numFmtId="37" fontId="33" fillId="47" borderId="46" xfId="300" applyNumberFormat="1" applyFont="1" applyFill="1" applyBorder="1" applyAlignment="1">
      <alignment horizontal="right" vertical="center" wrapText="1" indent="1"/>
    </xf>
    <xf numFmtId="37" fontId="8" fillId="47" borderId="44" xfId="300" applyNumberFormat="1" applyFont="1" applyFill="1" applyBorder="1" applyAlignment="1">
      <alignment horizontal="right" vertical="center" wrapText="1" indent="1"/>
    </xf>
    <xf numFmtId="4" fontId="93" fillId="47" borderId="0" xfId="0" applyNumberFormat="1" applyFont="1" applyFill="1" applyBorder="1" applyAlignment="1">
      <alignment/>
    </xf>
    <xf numFmtId="0" fontId="8" fillId="48" borderId="0" xfId="0" applyFont="1" applyFill="1" applyBorder="1" applyAlignment="1">
      <alignment/>
    </xf>
    <xf numFmtId="214" fontId="8" fillId="48" borderId="0" xfId="323" applyNumberFormat="1" applyFont="1" applyFill="1" applyBorder="1">
      <alignment/>
      <protection/>
    </xf>
    <xf numFmtId="0" fontId="8" fillId="48" borderId="0" xfId="323" applyFont="1" applyFill="1" applyBorder="1">
      <alignment/>
      <protection/>
    </xf>
    <xf numFmtId="3" fontId="8" fillId="48" borderId="0" xfId="0" applyNumberFormat="1" applyFont="1" applyFill="1" applyAlignment="1">
      <alignment/>
    </xf>
    <xf numFmtId="0" fontId="6" fillId="48" borderId="47" xfId="323" applyFont="1" applyFill="1" applyBorder="1" applyAlignment="1">
      <alignment horizontal="center" vertical="center"/>
      <protection/>
    </xf>
    <xf numFmtId="0" fontId="7" fillId="47" borderId="48" xfId="323" applyFont="1" applyFill="1" applyBorder="1">
      <alignment/>
      <protection/>
    </xf>
    <xf numFmtId="37" fontId="8" fillId="47" borderId="47" xfId="300" applyNumberFormat="1" applyFont="1" applyFill="1" applyBorder="1" applyAlignment="1">
      <alignment horizontal="right" vertical="center" wrapText="1" indent="1"/>
    </xf>
    <xf numFmtId="0" fontId="6" fillId="48" borderId="49" xfId="323" applyFont="1" applyFill="1" applyBorder="1" applyAlignment="1">
      <alignment horizontal="center" vertical="center"/>
      <protection/>
    </xf>
    <xf numFmtId="0" fontId="0" fillId="48" borderId="0" xfId="323" applyFont="1" applyFill="1" applyBorder="1" applyAlignment="1">
      <alignment vertical="top"/>
      <protection/>
    </xf>
    <xf numFmtId="215" fontId="0" fillId="48" borderId="0" xfId="323" applyNumberFormat="1" applyFont="1" applyFill="1" applyBorder="1" applyAlignment="1">
      <alignment vertical="top"/>
      <protection/>
    </xf>
    <xf numFmtId="215" fontId="0" fillId="48" borderId="0" xfId="300" applyNumberFormat="1" applyFont="1" applyFill="1" applyBorder="1" applyAlignment="1">
      <alignment/>
    </xf>
    <xf numFmtId="198" fontId="0" fillId="48" borderId="0" xfId="0" applyNumberFormat="1" applyFont="1" applyFill="1" applyAlignment="1">
      <alignment vertical="center"/>
    </xf>
    <xf numFmtId="3" fontId="5" fillId="48" borderId="0" xfId="344" applyNumberFormat="1" applyFont="1" applyFill="1" applyAlignment="1">
      <alignment/>
    </xf>
    <xf numFmtId="3" fontId="8" fillId="48" borderId="0" xfId="344" applyNumberFormat="1" applyFont="1" applyFill="1" applyAlignment="1">
      <alignment/>
    </xf>
    <xf numFmtId="38" fontId="8" fillId="48" borderId="0" xfId="323" applyNumberFormat="1" applyFont="1" applyFill="1" applyAlignment="1">
      <alignment horizontal="right"/>
      <protection/>
    </xf>
    <xf numFmtId="217" fontId="0" fillId="48" borderId="0" xfId="0" applyNumberFormat="1" applyFont="1" applyFill="1" applyAlignment="1">
      <alignment vertical="center"/>
    </xf>
    <xf numFmtId="215" fontId="78" fillId="48" borderId="0" xfId="0" applyNumberFormat="1" applyFont="1" applyFill="1" applyAlignment="1">
      <alignment/>
    </xf>
    <xf numFmtId="37" fontId="7" fillId="47" borderId="0" xfId="323" applyNumberFormat="1" applyFont="1" applyFill="1">
      <alignment/>
      <protection/>
    </xf>
    <xf numFmtId="215" fontId="97" fillId="47" borderId="0" xfId="0" applyNumberFormat="1" applyFont="1" applyFill="1" applyAlignment="1">
      <alignment/>
    </xf>
    <xf numFmtId="38" fontId="6" fillId="48" borderId="22" xfId="300" applyNumberFormat="1" applyFont="1" applyFill="1" applyBorder="1" applyAlignment="1">
      <alignment horizontal="right" vertical="center" indent="1"/>
    </xf>
    <xf numFmtId="38" fontId="33" fillId="48" borderId="22" xfId="300" applyNumberFormat="1" applyFont="1" applyFill="1" applyBorder="1" applyAlignment="1">
      <alignment horizontal="right" vertical="center" indent="1"/>
    </xf>
    <xf numFmtId="38" fontId="6" fillId="48" borderId="19" xfId="300" applyNumberFormat="1" applyFont="1" applyFill="1" applyBorder="1" applyAlignment="1">
      <alignment horizontal="right" vertical="center" indent="1"/>
    </xf>
    <xf numFmtId="38" fontId="33" fillId="48" borderId="19" xfId="300" applyNumberFormat="1" applyFont="1" applyFill="1" applyBorder="1" applyAlignment="1">
      <alignment horizontal="right" vertical="center" indent="1"/>
    </xf>
    <xf numFmtId="3" fontId="6" fillId="48" borderId="27" xfId="300" applyNumberFormat="1" applyFont="1" applyFill="1" applyBorder="1" applyAlignment="1">
      <alignment horizontal="right" vertical="center" indent="1"/>
    </xf>
    <xf numFmtId="3" fontId="33" fillId="48" borderId="27" xfId="300" applyNumberFormat="1" applyFont="1" applyFill="1" applyBorder="1" applyAlignment="1">
      <alignment horizontal="right" vertical="center" indent="1"/>
    </xf>
    <xf numFmtId="3" fontId="8" fillId="48" borderId="27" xfId="300" applyNumberFormat="1" applyFont="1" applyFill="1" applyBorder="1" applyAlignment="1">
      <alignment horizontal="right" vertical="center" indent="1"/>
    </xf>
    <xf numFmtId="3" fontId="11" fillId="48" borderId="27" xfId="300" applyNumberFormat="1" applyFont="1" applyFill="1" applyBorder="1" applyAlignment="1">
      <alignment horizontal="right" vertical="center" indent="1"/>
    </xf>
    <xf numFmtId="3" fontId="5" fillId="48" borderId="22" xfId="300" applyNumberFormat="1" applyFont="1" applyFill="1" applyBorder="1" applyAlignment="1">
      <alignment horizontal="right" vertical="center" indent="1"/>
    </xf>
    <xf numFmtId="3" fontId="8" fillId="48" borderId="23" xfId="300" applyNumberFormat="1" applyFont="1" applyFill="1" applyBorder="1" applyAlignment="1">
      <alignment horizontal="right" vertical="center" indent="1"/>
    </xf>
    <xf numFmtId="3" fontId="8" fillId="48" borderId="43" xfId="300" applyNumberFormat="1" applyFont="1" applyFill="1" applyBorder="1" applyAlignment="1">
      <alignment horizontal="right" vertical="center" indent="1"/>
    </xf>
    <xf numFmtId="0" fontId="6" fillId="47" borderId="44" xfId="323" applyFont="1" applyFill="1" applyBorder="1" applyAlignment="1">
      <alignment horizontal="center" vertical="center"/>
      <protection/>
    </xf>
    <xf numFmtId="0" fontId="6" fillId="48" borderId="50" xfId="323" applyFont="1" applyFill="1" applyBorder="1" applyAlignment="1">
      <alignment horizontal="center" vertical="center"/>
      <protection/>
    </xf>
    <xf numFmtId="0" fontId="7" fillId="47" borderId="51" xfId="323" applyFont="1" applyFill="1" applyBorder="1">
      <alignment/>
      <protection/>
    </xf>
    <xf numFmtId="37" fontId="33" fillId="47" borderId="52" xfId="300" applyNumberFormat="1" applyFont="1" applyFill="1" applyBorder="1" applyAlignment="1">
      <alignment horizontal="right" vertical="center" wrapText="1" indent="1"/>
    </xf>
    <xf numFmtId="37" fontId="8" fillId="47" borderId="53" xfId="300" applyNumberFormat="1" applyFont="1" applyFill="1" applyBorder="1" applyAlignment="1">
      <alignment horizontal="right" vertical="center" wrapText="1" indent="1"/>
    </xf>
    <xf numFmtId="37" fontId="33" fillId="48" borderId="0" xfId="300" applyNumberFormat="1" applyFont="1" applyFill="1" applyBorder="1" applyAlignment="1">
      <alignment horizontal="right" vertical="center" wrapText="1" indent="1"/>
    </xf>
    <xf numFmtId="37" fontId="8" fillId="48" borderId="43" xfId="300" applyNumberFormat="1" applyFont="1" applyFill="1" applyBorder="1" applyAlignment="1">
      <alignment horizontal="right" vertical="center" wrapText="1" indent="1"/>
    </xf>
    <xf numFmtId="37" fontId="33" fillId="48" borderId="22" xfId="300" applyNumberFormat="1" applyFont="1" applyFill="1" applyBorder="1" applyAlignment="1">
      <alignment horizontal="right" vertical="center" wrapText="1" indent="1"/>
    </xf>
    <xf numFmtId="37" fontId="8" fillId="48" borderId="23" xfId="300" applyNumberFormat="1" applyFont="1" applyFill="1" applyBorder="1" applyAlignment="1">
      <alignment horizontal="right" vertical="center" wrapText="1" indent="1"/>
    </xf>
    <xf numFmtId="173" fontId="0" fillId="48" borderId="41" xfId="350" applyNumberFormat="1" applyFont="1" applyFill="1" applyBorder="1" applyAlignment="1">
      <alignment horizontal="left" vertical="center" indent="2"/>
    </xf>
    <xf numFmtId="173" fontId="3" fillId="48" borderId="42" xfId="350" applyNumberFormat="1" applyFont="1" applyFill="1" applyBorder="1" applyAlignment="1">
      <alignment horizontal="left" vertical="center" indent="2"/>
    </xf>
    <xf numFmtId="0" fontId="3" fillId="48" borderId="41" xfId="331" applyFont="1" applyFill="1" applyBorder="1" applyAlignment="1">
      <alignment horizontal="center" vertical="center"/>
      <protection/>
    </xf>
    <xf numFmtId="0" fontId="6" fillId="48" borderId="40" xfId="323" applyFont="1" applyFill="1" applyBorder="1" applyAlignment="1">
      <alignment horizontal="center" vertical="center"/>
      <protection/>
    </xf>
    <xf numFmtId="0" fontId="7" fillId="47" borderId="54" xfId="323" applyFont="1" applyFill="1" applyBorder="1">
      <alignment/>
      <protection/>
    </xf>
    <xf numFmtId="0" fontId="8" fillId="47" borderId="54" xfId="323" applyFont="1" applyFill="1" applyBorder="1">
      <alignment/>
      <protection/>
    </xf>
    <xf numFmtId="215" fontId="97" fillId="48" borderId="0" xfId="0" applyNumberFormat="1" applyFont="1" applyFill="1" applyAlignment="1">
      <alignment/>
    </xf>
    <xf numFmtId="208" fontId="93" fillId="48" borderId="0" xfId="0" applyNumberFormat="1" applyFont="1" applyFill="1" applyAlignment="1">
      <alignment/>
    </xf>
    <xf numFmtId="208" fontId="3" fillId="48" borderId="0" xfId="300" applyNumberFormat="1" applyFont="1" applyFill="1" applyBorder="1" applyAlignment="1">
      <alignment vertical="center"/>
    </xf>
    <xf numFmtId="206" fontId="93" fillId="47" borderId="0" xfId="0" applyNumberFormat="1" applyFont="1" applyFill="1" applyBorder="1" applyAlignment="1">
      <alignment/>
    </xf>
    <xf numFmtId="219" fontId="93" fillId="48" borderId="0" xfId="0" applyNumberFormat="1" applyFont="1" applyFill="1" applyAlignment="1">
      <alignment/>
    </xf>
    <xf numFmtId="0" fontId="0" fillId="48" borderId="0" xfId="0" applyNumberFormat="1" applyFill="1" applyBorder="1" applyAlignment="1">
      <alignment/>
    </xf>
    <xf numFmtId="0" fontId="6" fillId="48" borderId="22" xfId="0" applyFont="1" applyFill="1" applyBorder="1" applyAlignment="1">
      <alignment horizontal="center" vertical="center"/>
    </xf>
    <xf numFmtId="218" fontId="8" fillId="47" borderId="0" xfId="323" applyNumberFormat="1" applyFont="1" applyFill="1">
      <alignment/>
      <protection/>
    </xf>
    <xf numFmtId="0" fontId="5" fillId="48" borderId="0" xfId="323" applyFont="1" applyFill="1" applyAlignment="1">
      <alignment horizontal="center" vertical="center" wrapText="1"/>
      <protection/>
    </xf>
    <xf numFmtId="37" fontId="8" fillId="47" borderId="0" xfId="323" applyNumberFormat="1" applyFont="1" applyFill="1">
      <alignment/>
      <protection/>
    </xf>
    <xf numFmtId="0" fontId="11" fillId="48" borderId="55" xfId="0" applyFont="1" applyFill="1" applyBorder="1" applyAlignment="1">
      <alignment horizontal="center" vertical="center" wrapText="1"/>
    </xf>
    <xf numFmtId="3" fontId="11" fillId="48" borderId="55" xfId="300" applyNumberFormat="1" applyFont="1" applyFill="1" applyBorder="1" applyAlignment="1">
      <alignment horizontal="right" vertical="center" indent="1"/>
    </xf>
    <xf numFmtId="3" fontId="8" fillId="48" borderId="55" xfId="300" applyNumberFormat="1" applyFont="1" applyFill="1" applyBorder="1" applyAlignment="1">
      <alignment horizontal="right" vertical="center" indent="1"/>
    </xf>
    <xf numFmtId="3" fontId="33" fillId="48" borderId="55" xfId="300" applyNumberFormat="1" applyFont="1" applyFill="1" applyBorder="1" applyAlignment="1">
      <alignment horizontal="right" vertical="center" indent="1"/>
    </xf>
    <xf numFmtId="38" fontId="8" fillId="48" borderId="0" xfId="0" applyNumberFormat="1" applyFont="1" applyFill="1" applyAlignment="1">
      <alignment/>
    </xf>
    <xf numFmtId="220" fontId="97" fillId="47" borderId="0" xfId="0" applyNumberFormat="1" applyFont="1" applyFill="1" applyAlignment="1">
      <alignment/>
    </xf>
    <xf numFmtId="177" fontId="0" fillId="48" borderId="0" xfId="0" applyNumberFormat="1" applyFont="1" applyFill="1" applyAlignment="1">
      <alignment vertical="center"/>
    </xf>
    <xf numFmtId="201" fontId="0" fillId="48" borderId="0" xfId="0" applyNumberFormat="1" applyFont="1" applyFill="1" applyAlignment="1">
      <alignment/>
    </xf>
    <xf numFmtId="204" fontId="0" fillId="48" borderId="0" xfId="323" applyNumberFormat="1" applyFont="1" applyFill="1" applyBorder="1" applyAlignment="1">
      <alignment vertical="top"/>
      <protection/>
    </xf>
    <xf numFmtId="38" fontId="8" fillId="47" borderId="54" xfId="323" applyNumberFormat="1" applyFont="1" applyFill="1" applyBorder="1">
      <alignment/>
      <protection/>
    </xf>
    <xf numFmtId="221" fontId="8" fillId="47" borderId="54" xfId="323" applyNumberFormat="1" applyFont="1" applyFill="1" applyBorder="1">
      <alignment/>
      <protection/>
    </xf>
    <xf numFmtId="215" fontId="100" fillId="48" borderId="0" xfId="0" applyNumberFormat="1" applyFont="1" applyFill="1" applyAlignment="1">
      <alignment/>
    </xf>
    <xf numFmtId="201" fontId="0" fillId="48" borderId="0" xfId="0" applyNumberFormat="1" applyFont="1" applyFill="1" applyBorder="1" applyAlignment="1">
      <alignment/>
    </xf>
    <xf numFmtId="204" fontId="0" fillId="48" borderId="0" xfId="300" applyNumberFormat="1" applyFont="1" applyFill="1" applyAlignment="1">
      <alignment/>
    </xf>
    <xf numFmtId="0" fontId="6" fillId="48" borderId="23" xfId="323" applyFont="1" applyFill="1" applyBorder="1" applyAlignment="1">
      <alignment horizontal="center" vertical="center"/>
      <protection/>
    </xf>
    <xf numFmtId="0" fontId="6" fillId="48" borderId="24" xfId="323" applyFont="1" applyFill="1" applyBorder="1" applyAlignment="1">
      <alignment horizontal="center" vertical="center"/>
      <protection/>
    </xf>
    <xf numFmtId="0" fontId="6" fillId="48" borderId="56" xfId="323" applyFont="1" applyFill="1" applyBorder="1" applyAlignment="1">
      <alignment horizontal="center" vertical="center"/>
      <protection/>
    </xf>
    <xf numFmtId="0" fontId="6" fillId="48" borderId="53" xfId="323" applyFont="1" applyFill="1" applyBorder="1" applyAlignment="1">
      <alignment horizontal="center" vertical="center"/>
      <protection/>
    </xf>
    <xf numFmtId="0" fontId="6" fillId="47" borderId="57" xfId="323" applyFont="1" applyFill="1" applyBorder="1" applyAlignment="1">
      <alignment vertical="center"/>
      <protection/>
    </xf>
    <xf numFmtId="0" fontId="6" fillId="47" borderId="58" xfId="323" applyFont="1" applyFill="1" applyBorder="1" applyAlignment="1">
      <alignment vertical="center"/>
      <protection/>
    </xf>
    <xf numFmtId="0" fontId="11" fillId="48" borderId="21" xfId="0" applyFont="1" applyFill="1" applyBorder="1" applyAlignment="1">
      <alignment horizontal="center" vertical="center" wrapText="1"/>
    </xf>
    <xf numFmtId="221" fontId="0" fillId="47" borderId="0" xfId="323" applyNumberFormat="1" applyFont="1" applyFill="1">
      <alignment/>
      <protection/>
    </xf>
    <xf numFmtId="3" fontId="8" fillId="48" borderId="26" xfId="300" applyNumberFormat="1" applyFont="1" applyFill="1" applyBorder="1" applyAlignment="1">
      <alignment horizontal="right" vertical="center" indent="1"/>
    </xf>
    <xf numFmtId="3" fontId="6" fillId="48" borderId="52" xfId="300" applyNumberFormat="1" applyFont="1" applyFill="1" applyBorder="1" applyAlignment="1">
      <alignment horizontal="right" vertical="center" indent="1"/>
    </xf>
    <xf numFmtId="3" fontId="11" fillId="48" borderId="52" xfId="300" applyNumberFormat="1" applyFont="1" applyFill="1" applyBorder="1" applyAlignment="1">
      <alignment horizontal="right" vertical="center" indent="1"/>
    </xf>
    <xf numFmtId="3" fontId="0" fillId="48" borderId="52" xfId="300" applyNumberFormat="1" applyFont="1" applyFill="1" applyBorder="1" applyAlignment="1">
      <alignment horizontal="right" vertical="center" indent="1"/>
    </xf>
    <xf numFmtId="38" fontId="0" fillId="48" borderId="52" xfId="300" applyNumberFormat="1" applyFont="1" applyFill="1" applyBorder="1" applyAlignment="1">
      <alignment horizontal="right" vertical="center" indent="1"/>
    </xf>
    <xf numFmtId="3" fontId="33" fillId="48" borderId="52" xfId="300" applyNumberFormat="1" applyFont="1" applyFill="1" applyBorder="1" applyAlignment="1">
      <alignment horizontal="right" vertical="center" indent="1"/>
    </xf>
    <xf numFmtId="223" fontId="0" fillId="48" borderId="0" xfId="0" applyNumberFormat="1" applyFont="1" applyFill="1" applyAlignment="1">
      <alignment/>
    </xf>
    <xf numFmtId="222" fontId="42" fillId="47" borderId="0" xfId="323" applyNumberFormat="1" applyFont="1" applyFill="1">
      <alignment/>
      <protection/>
    </xf>
    <xf numFmtId="186" fontId="8" fillId="47" borderId="0" xfId="323" applyNumberFormat="1" applyFont="1" applyFill="1">
      <alignment/>
      <protection/>
    </xf>
    <xf numFmtId="0" fontId="6" fillId="48" borderId="20" xfId="0" applyFont="1" applyFill="1" applyBorder="1" applyAlignment="1">
      <alignment horizontal="center" vertical="center" wrapText="1"/>
    </xf>
    <xf numFmtId="0" fontId="11" fillId="48" borderId="0" xfId="0" applyFont="1" applyFill="1" applyAlignment="1">
      <alignment horizontal="left" vertical="center" wrapText="1"/>
    </xf>
    <xf numFmtId="224" fontId="93" fillId="48" borderId="0" xfId="0" applyNumberFormat="1" applyFont="1" applyFill="1" applyAlignment="1">
      <alignment/>
    </xf>
    <xf numFmtId="3" fontId="8" fillId="48" borderId="22" xfId="300" applyNumberFormat="1" applyFont="1" applyFill="1" applyBorder="1" applyAlignment="1">
      <alignment horizontal="right" indent="1"/>
    </xf>
    <xf numFmtId="0" fontId="8" fillId="48" borderId="22" xfId="0" applyFont="1" applyFill="1" applyBorder="1" applyAlignment="1">
      <alignment horizontal="left" vertical="top" wrapText="1" indent="3"/>
    </xf>
    <xf numFmtId="0" fontId="6" fillId="47" borderId="59" xfId="323" applyFont="1" applyFill="1" applyBorder="1" applyAlignment="1">
      <alignment vertical="center"/>
      <protection/>
    </xf>
    <xf numFmtId="0" fontId="6" fillId="47" borderId="60" xfId="323" applyFont="1" applyFill="1" applyBorder="1" applyAlignment="1">
      <alignment vertical="center"/>
      <protection/>
    </xf>
    <xf numFmtId="0" fontId="8" fillId="48" borderId="19" xfId="323" applyFont="1" applyFill="1" applyBorder="1" applyAlignment="1">
      <alignment horizontal="left" vertical="center" indent="3"/>
      <protection/>
    </xf>
    <xf numFmtId="3" fontId="8" fillId="0" borderId="52" xfId="300" applyNumberFormat="1" applyFont="1" applyFill="1" applyBorder="1" applyAlignment="1">
      <alignment horizontal="right" vertical="center" indent="1"/>
    </xf>
    <xf numFmtId="3" fontId="8" fillId="48" borderId="52" xfId="300" applyNumberFormat="1" applyFont="1" applyFill="1" applyBorder="1" applyAlignment="1">
      <alignment horizontal="right" vertical="center" indent="1"/>
    </xf>
    <xf numFmtId="0" fontId="6" fillId="48" borderId="51" xfId="323" applyFont="1" applyFill="1" applyBorder="1" applyAlignment="1">
      <alignment horizontal="center" vertical="center" wrapText="1"/>
      <protection/>
    </xf>
    <xf numFmtId="0" fontId="6" fillId="48" borderId="52" xfId="323" applyFont="1" applyFill="1" applyBorder="1" applyAlignment="1">
      <alignment horizontal="center" vertical="center" wrapText="1"/>
      <protection/>
    </xf>
    <xf numFmtId="3" fontId="8" fillId="48" borderId="53" xfId="300" applyNumberFormat="1" applyFont="1" applyFill="1" applyBorder="1" applyAlignment="1">
      <alignment horizontal="right" vertical="center" indent="1"/>
    </xf>
    <xf numFmtId="0" fontId="8" fillId="48" borderId="22" xfId="323" applyFont="1" applyFill="1" applyBorder="1" applyAlignment="1">
      <alignment horizontal="left" vertical="center" indent="3"/>
      <protection/>
    </xf>
    <xf numFmtId="0" fontId="8" fillId="0" borderId="22" xfId="323" applyFont="1" applyBorder="1" applyAlignment="1">
      <alignment horizontal="left" vertical="center" indent="3"/>
      <protection/>
    </xf>
    <xf numFmtId="3" fontId="11" fillId="48" borderId="61" xfId="300" applyNumberFormat="1" applyFont="1" applyFill="1" applyBorder="1" applyAlignment="1">
      <alignment horizontal="right" vertical="center" indent="1"/>
    </xf>
    <xf numFmtId="3" fontId="0" fillId="0" borderId="22" xfId="300" applyNumberFormat="1" applyFont="1" applyFill="1" applyBorder="1" applyAlignment="1">
      <alignment horizontal="right" vertical="center" indent="1"/>
    </xf>
    <xf numFmtId="0" fontId="11" fillId="48" borderId="54" xfId="0" applyFont="1" applyFill="1" applyBorder="1" applyAlignment="1">
      <alignment horizontal="left" vertical="center"/>
    </xf>
    <xf numFmtId="0" fontId="8" fillId="48" borderId="19" xfId="0" applyFont="1" applyFill="1" applyBorder="1" applyAlignment="1">
      <alignment horizontal="center" vertical="center"/>
    </xf>
    <xf numFmtId="0" fontId="8" fillId="48" borderId="54" xfId="0" applyFont="1" applyFill="1" applyBorder="1" applyAlignment="1">
      <alignment horizontal="center" vertical="center"/>
    </xf>
    <xf numFmtId="0" fontId="33" fillId="48" borderId="19" xfId="0" applyFont="1" applyFill="1" applyBorder="1" applyAlignment="1">
      <alignment horizontal="center" vertical="center"/>
    </xf>
    <xf numFmtId="214" fontId="0" fillId="48" borderId="0" xfId="0" applyNumberFormat="1" applyFont="1" applyFill="1" applyAlignment="1">
      <alignment vertical="center"/>
    </xf>
    <xf numFmtId="14" fontId="99" fillId="48" borderId="0" xfId="289" applyNumberFormat="1" applyFont="1" applyFill="1" applyAlignment="1" applyProtection="1">
      <alignment horizontal="left" vertical="center"/>
      <protection/>
    </xf>
    <xf numFmtId="0" fontId="4" fillId="48" borderId="0" xfId="323" applyFont="1" applyFill="1" applyAlignment="1">
      <alignment horizontal="center" vertical="center" wrapText="1"/>
      <protection/>
    </xf>
    <xf numFmtId="0" fontId="11" fillId="48" borderId="0" xfId="323" applyFont="1" applyFill="1" applyAlignment="1">
      <alignment horizontal="center" vertical="center" wrapText="1"/>
      <protection/>
    </xf>
    <xf numFmtId="0" fontId="99" fillId="48" borderId="0" xfId="289" applyFont="1" applyFill="1" applyAlignment="1" applyProtection="1">
      <alignment horizontal="left" vertical="center"/>
      <protection/>
    </xf>
    <xf numFmtId="174" fontId="98" fillId="48" borderId="0" xfId="0" applyNumberFormat="1" applyFont="1" applyFill="1" applyAlignment="1">
      <alignment horizontal="center" vertical="center" wrapText="1"/>
    </xf>
    <xf numFmtId="0" fontId="0" fillId="47" borderId="0" xfId="0" applyFont="1" applyFill="1" applyAlignment="1">
      <alignment horizontal="left" vertical="center" wrapText="1"/>
    </xf>
    <xf numFmtId="0" fontId="0" fillId="48" borderId="0" xfId="0" applyFont="1" applyFill="1" applyAlignment="1">
      <alignment horizontal="justify" vertical="top" wrapText="1"/>
    </xf>
    <xf numFmtId="0" fontId="0" fillId="47" borderId="0" xfId="0" applyFont="1" applyFill="1" applyAlignment="1">
      <alignment horizontal="left" vertical="top" wrapText="1"/>
    </xf>
    <xf numFmtId="14" fontId="0" fillId="47" borderId="0" xfId="0" applyNumberFormat="1" applyFont="1" applyFill="1" applyAlignment="1">
      <alignment horizontal="left" vertical="center" wrapText="1"/>
    </xf>
    <xf numFmtId="0" fontId="6" fillId="48" borderId="0" xfId="323" applyFont="1" applyFill="1" applyAlignment="1">
      <alignment horizontal="center" vertical="center" wrapText="1"/>
      <protection/>
    </xf>
    <xf numFmtId="0" fontId="11" fillId="48" borderId="0" xfId="323" applyFont="1" applyFill="1" applyAlignment="1">
      <alignment horizontal="left" vertical="center" wrapText="1"/>
      <protection/>
    </xf>
    <xf numFmtId="0" fontId="3" fillId="48" borderId="62" xfId="331" applyFont="1" applyFill="1" applyBorder="1" applyAlignment="1">
      <alignment horizontal="center" vertical="center"/>
      <protection/>
    </xf>
    <xf numFmtId="0" fontId="3" fillId="48" borderId="63" xfId="331" applyFont="1" applyFill="1" applyBorder="1" applyAlignment="1">
      <alignment horizontal="center" vertical="center"/>
      <protection/>
    </xf>
    <xf numFmtId="0" fontId="3" fillId="48" borderId="64" xfId="331" applyFont="1" applyFill="1" applyBorder="1" applyAlignment="1">
      <alignment horizontal="center" vertical="center"/>
      <protection/>
    </xf>
    <xf numFmtId="0" fontId="0" fillId="48" borderId="0" xfId="0" applyFont="1" applyFill="1" applyAlignment="1" quotePrefix="1">
      <alignment horizontal="left" vertical="center" wrapText="1" indent="1"/>
    </xf>
    <xf numFmtId="0" fontId="0" fillId="48" borderId="0" xfId="0" applyFont="1" applyFill="1" applyAlignment="1">
      <alignment horizontal="left" vertical="center" wrapText="1" indent="1"/>
    </xf>
    <xf numFmtId="0" fontId="12" fillId="47" borderId="0" xfId="0" applyFont="1" applyFill="1" applyAlignment="1" quotePrefix="1">
      <alignment horizontal="left" vertical="center" wrapText="1" indent="1"/>
    </xf>
    <xf numFmtId="0" fontId="12" fillId="47" borderId="0" xfId="0" applyFont="1" applyFill="1" applyAlignment="1">
      <alignment horizontal="left" vertical="center" wrapText="1" indent="1"/>
    </xf>
    <xf numFmtId="0" fontId="6" fillId="48" borderId="0" xfId="0" applyFont="1" applyFill="1" applyBorder="1" applyAlignment="1">
      <alignment horizontal="center" vertical="center"/>
    </xf>
    <xf numFmtId="0" fontId="12" fillId="47" borderId="0" xfId="323" applyFont="1" applyFill="1" applyBorder="1" applyAlignment="1">
      <alignment horizontal="left" vertical="center" wrapText="1"/>
      <protection/>
    </xf>
    <xf numFmtId="0" fontId="6" fillId="47" borderId="65" xfId="323" applyFont="1" applyFill="1" applyBorder="1" applyAlignment="1">
      <alignment horizontal="center" vertical="center"/>
      <protection/>
    </xf>
    <xf numFmtId="0" fontId="6" fillId="47" borderId="53" xfId="323" applyFont="1" applyFill="1" applyBorder="1" applyAlignment="1">
      <alignment horizontal="center" vertical="center"/>
      <protection/>
    </xf>
    <xf numFmtId="37" fontId="6" fillId="47" borderId="51" xfId="300" applyNumberFormat="1" applyFont="1" applyFill="1" applyBorder="1" applyAlignment="1">
      <alignment horizontal="right" vertical="center" wrapText="1" indent="1"/>
    </xf>
    <xf numFmtId="37" fontId="6" fillId="47" borderId="53" xfId="300" applyNumberFormat="1" applyFont="1" applyFill="1" applyBorder="1" applyAlignment="1">
      <alignment horizontal="right" vertical="center" wrapText="1" indent="1"/>
    </xf>
    <xf numFmtId="0" fontId="6" fillId="48" borderId="21" xfId="323" applyFont="1" applyFill="1" applyBorder="1" applyAlignment="1">
      <alignment horizontal="center" vertical="center"/>
      <protection/>
    </xf>
    <xf numFmtId="0" fontId="6" fillId="48" borderId="23" xfId="323" applyFont="1" applyFill="1" applyBorder="1" applyAlignment="1">
      <alignment horizontal="center" vertical="center"/>
      <protection/>
    </xf>
    <xf numFmtId="0" fontId="6" fillId="48" borderId="21" xfId="323" applyFont="1" applyFill="1" applyBorder="1" applyAlignment="1">
      <alignment horizontal="center" vertical="center" wrapText="1"/>
      <protection/>
    </xf>
    <xf numFmtId="0" fontId="6" fillId="48" borderId="23" xfId="323" applyFont="1" applyFill="1" applyBorder="1" applyAlignment="1">
      <alignment horizontal="center" vertical="center" wrapText="1"/>
      <protection/>
    </xf>
    <xf numFmtId="37" fontId="6" fillId="47" borderId="45" xfId="300" applyNumberFormat="1" applyFont="1" applyFill="1" applyBorder="1" applyAlignment="1">
      <alignment horizontal="right" vertical="center" wrapText="1" indent="1"/>
    </xf>
    <xf numFmtId="37" fontId="6" fillId="47" borderId="44" xfId="300" applyNumberFormat="1" applyFont="1" applyFill="1" applyBorder="1" applyAlignment="1">
      <alignment horizontal="right" vertical="center" wrapText="1" indent="1"/>
    </xf>
    <xf numFmtId="37" fontId="6" fillId="47" borderId="38" xfId="300" applyNumberFormat="1" applyFont="1" applyFill="1" applyBorder="1" applyAlignment="1">
      <alignment horizontal="right" vertical="center" wrapText="1" indent="1"/>
    </xf>
    <xf numFmtId="37" fontId="6" fillId="47" borderId="56" xfId="300" applyNumberFormat="1" applyFont="1" applyFill="1" applyBorder="1" applyAlignment="1">
      <alignment horizontal="right" vertical="center" wrapText="1" indent="1"/>
    </xf>
    <xf numFmtId="37" fontId="6" fillId="48" borderId="25" xfId="300" applyNumberFormat="1" applyFont="1" applyFill="1" applyBorder="1" applyAlignment="1">
      <alignment horizontal="right" vertical="center" wrapText="1" indent="1"/>
    </xf>
    <xf numFmtId="37" fontId="6" fillId="48" borderId="43" xfId="300" applyNumberFormat="1" applyFont="1" applyFill="1" applyBorder="1" applyAlignment="1">
      <alignment horizontal="right" vertical="center" wrapText="1" indent="1"/>
    </xf>
    <xf numFmtId="0" fontId="6" fillId="47" borderId="66" xfId="323" applyFont="1" applyFill="1" applyBorder="1" applyAlignment="1">
      <alignment horizontal="center" vertical="center"/>
      <protection/>
    </xf>
    <xf numFmtId="0" fontId="6" fillId="47" borderId="40" xfId="323" applyFont="1" applyFill="1" applyBorder="1" applyAlignment="1">
      <alignment horizontal="center" vertical="center"/>
      <protection/>
    </xf>
    <xf numFmtId="37" fontId="6" fillId="47" borderId="48" xfId="300" applyNumberFormat="1" applyFont="1" applyFill="1" applyBorder="1" applyAlignment="1">
      <alignment horizontal="right" vertical="center" wrapText="1" indent="1"/>
    </xf>
    <xf numFmtId="37" fontId="6" fillId="47" borderId="47" xfId="300" applyNumberFormat="1" applyFont="1" applyFill="1" applyBorder="1" applyAlignment="1">
      <alignment horizontal="right" vertical="center" wrapText="1" indent="1"/>
    </xf>
    <xf numFmtId="0" fontId="0" fillId="48" borderId="0" xfId="323" applyFont="1" applyFill="1" applyBorder="1" applyAlignment="1">
      <alignment horizontal="justify" vertical="top" wrapText="1"/>
      <protection/>
    </xf>
    <xf numFmtId="0" fontId="6" fillId="48" borderId="21" xfId="323" applyFont="1" applyFill="1" applyBorder="1" applyAlignment="1">
      <alignment horizontal="left" vertical="center" wrapText="1"/>
      <protection/>
    </xf>
    <xf numFmtId="0" fontId="6" fillId="48" borderId="23" xfId="323" applyFont="1" applyFill="1" applyBorder="1" applyAlignment="1">
      <alignment horizontal="left" vertical="center" wrapText="1"/>
      <protection/>
    </xf>
    <xf numFmtId="37" fontId="6" fillId="48" borderId="21" xfId="300" applyNumberFormat="1" applyFont="1" applyFill="1" applyBorder="1" applyAlignment="1">
      <alignment horizontal="right" vertical="center" wrapText="1" indent="1"/>
    </xf>
    <xf numFmtId="37" fontId="6" fillId="48" borderId="23" xfId="300" applyNumberFormat="1" applyFont="1" applyFill="1" applyBorder="1" applyAlignment="1">
      <alignment horizontal="right" vertical="center" wrapText="1" indent="1"/>
    </xf>
    <xf numFmtId="37" fontId="6" fillId="48" borderId="21" xfId="300" applyNumberFormat="1" applyFont="1" applyFill="1" applyBorder="1" applyAlignment="1">
      <alignment horizontal="right" vertical="center" wrapText="1" indent="2"/>
    </xf>
    <xf numFmtId="37" fontId="6" fillId="48" borderId="23" xfId="300" applyNumberFormat="1" applyFont="1" applyFill="1" applyBorder="1" applyAlignment="1">
      <alignment horizontal="right" vertical="center" wrapText="1" indent="2"/>
    </xf>
    <xf numFmtId="37" fontId="6" fillId="47" borderId="37" xfId="300" applyNumberFormat="1" applyFont="1" applyFill="1" applyBorder="1" applyAlignment="1">
      <alignment horizontal="right" vertical="center" wrapText="1" indent="1"/>
    </xf>
    <xf numFmtId="37" fontId="6" fillId="47" borderId="40" xfId="300" applyNumberFormat="1" applyFont="1" applyFill="1" applyBorder="1" applyAlignment="1">
      <alignment horizontal="right" vertical="center" wrapText="1" indent="1"/>
    </xf>
    <xf numFmtId="0" fontId="6" fillId="47" borderId="59" xfId="323" applyFont="1" applyFill="1" applyBorder="1" applyAlignment="1">
      <alignment horizontal="center" vertical="center" wrapText="1"/>
      <protection/>
    </xf>
    <xf numFmtId="0" fontId="6" fillId="47" borderId="60" xfId="323" applyFont="1" applyFill="1" applyBorder="1" applyAlignment="1">
      <alignment horizontal="center" vertical="center" wrapText="1"/>
      <protection/>
    </xf>
    <xf numFmtId="0" fontId="6" fillId="47" borderId="67" xfId="323" applyFont="1" applyFill="1" applyBorder="1" applyAlignment="1">
      <alignment horizontal="center" vertical="center" wrapText="1"/>
      <protection/>
    </xf>
    <xf numFmtId="0" fontId="6" fillId="48" borderId="20" xfId="323" applyFont="1" applyFill="1" applyBorder="1" applyAlignment="1">
      <alignment horizontal="center" vertical="center" wrapText="1"/>
      <protection/>
    </xf>
    <xf numFmtId="0" fontId="6" fillId="48" borderId="24" xfId="323" applyFont="1" applyFill="1" applyBorder="1" applyAlignment="1">
      <alignment horizontal="center" vertical="center" wrapText="1"/>
      <protection/>
    </xf>
    <xf numFmtId="0" fontId="6" fillId="47" borderId="57" xfId="323" applyFont="1" applyFill="1" applyBorder="1" applyAlignment="1">
      <alignment horizontal="center" vertical="center"/>
      <protection/>
    </xf>
    <xf numFmtId="0" fontId="6" fillId="47" borderId="47" xfId="323" applyFont="1" applyFill="1" applyBorder="1" applyAlignment="1">
      <alignment horizontal="center" vertical="center"/>
      <protection/>
    </xf>
    <xf numFmtId="0" fontId="10" fillId="48" borderId="0" xfId="0" applyFont="1" applyFill="1" applyAlignment="1">
      <alignment horizontal="left" vertical="center"/>
    </xf>
    <xf numFmtId="0" fontId="6" fillId="48" borderId="25" xfId="323" applyFont="1" applyFill="1" applyBorder="1" applyAlignment="1">
      <alignment horizontal="center" vertical="center" wrapText="1"/>
      <protection/>
    </xf>
    <xf numFmtId="0" fontId="6" fillId="48" borderId="43" xfId="323" applyFont="1" applyFill="1" applyBorder="1" applyAlignment="1">
      <alignment horizontal="center" vertical="center" wrapText="1"/>
      <protection/>
    </xf>
    <xf numFmtId="0" fontId="6" fillId="48" borderId="21" xfId="323" applyFont="1" applyFill="1" applyBorder="1" applyAlignment="1" quotePrefix="1">
      <alignment horizontal="center" vertical="center" wrapText="1"/>
      <protection/>
    </xf>
    <xf numFmtId="0" fontId="6" fillId="48" borderId="23" xfId="323" applyFont="1" applyFill="1" applyBorder="1" applyAlignment="1" quotePrefix="1">
      <alignment horizontal="center" vertical="center" wrapText="1"/>
      <protection/>
    </xf>
    <xf numFmtId="0" fontId="6" fillId="47" borderId="68" xfId="323" applyFont="1" applyFill="1" applyBorder="1" applyAlignment="1">
      <alignment horizontal="center" vertical="center" wrapText="1"/>
      <protection/>
    </xf>
    <xf numFmtId="0" fontId="6" fillId="47" borderId="44" xfId="323" applyFont="1" applyFill="1" applyBorder="1" applyAlignment="1">
      <alignment horizontal="center" vertical="center" wrapText="1"/>
      <protection/>
    </xf>
    <xf numFmtId="0" fontId="11" fillId="48" borderId="69" xfId="0" applyFont="1" applyFill="1" applyBorder="1" applyAlignment="1">
      <alignment horizontal="center" vertical="center" wrapText="1"/>
    </xf>
    <xf numFmtId="0" fontId="11" fillId="48" borderId="70" xfId="0" applyFont="1" applyFill="1" applyBorder="1" applyAlignment="1">
      <alignment horizontal="center" vertical="center" wrapText="1"/>
    </xf>
    <xf numFmtId="38" fontId="6" fillId="48" borderId="21" xfId="300" applyNumberFormat="1" applyFont="1" applyFill="1" applyBorder="1" applyAlignment="1">
      <alignment horizontal="right" vertical="center" indent="1"/>
    </xf>
    <xf numFmtId="38" fontId="6" fillId="48" borderId="23" xfId="300" applyNumberFormat="1" applyFont="1" applyFill="1" applyBorder="1" applyAlignment="1">
      <alignment horizontal="right" vertical="center" indent="1"/>
    </xf>
    <xf numFmtId="0" fontId="6" fillId="48" borderId="20" xfId="0" applyFont="1" applyFill="1" applyBorder="1" applyAlignment="1">
      <alignment horizontal="center" vertical="center" wrapText="1"/>
    </xf>
    <xf numFmtId="0" fontId="6" fillId="48" borderId="24" xfId="0" applyFont="1" applyFill="1" applyBorder="1" applyAlignment="1">
      <alignment horizontal="center" vertical="center" wrapText="1"/>
    </xf>
    <xf numFmtId="0" fontId="6" fillId="47" borderId="21" xfId="0" applyFont="1" applyFill="1" applyBorder="1" applyAlignment="1">
      <alignment horizontal="left" vertical="center"/>
    </xf>
    <xf numFmtId="0" fontId="6" fillId="47" borderId="23" xfId="0" applyFont="1" applyFill="1" applyBorder="1" applyAlignment="1">
      <alignment horizontal="left" vertical="center"/>
    </xf>
    <xf numFmtId="3" fontId="6" fillId="48" borderId="21" xfId="300" applyNumberFormat="1" applyFont="1" applyFill="1" applyBorder="1" applyAlignment="1">
      <alignment horizontal="right" vertical="center" indent="1"/>
    </xf>
    <xf numFmtId="3" fontId="6" fillId="48" borderId="23" xfId="300" applyNumberFormat="1" applyFont="1" applyFill="1" applyBorder="1" applyAlignment="1">
      <alignment horizontal="right" vertical="center" indent="1"/>
    </xf>
    <xf numFmtId="0" fontId="11" fillId="48" borderId="71" xfId="0" applyFont="1" applyFill="1" applyBorder="1" applyAlignment="1">
      <alignment horizontal="center" vertical="center" wrapText="1"/>
    </xf>
    <xf numFmtId="0" fontId="11" fillId="48" borderId="24" xfId="0" applyFont="1" applyFill="1" applyBorder="1" applyAlignment="1">
      <alignment horizontal="center" vertical="center" wrapText="1"/>
    </xf>
    <xf numFmtId="0" fontId="5" fillId="48" borderId="0" xfId="0" applyFont="1" applyFill="1" applyBorder="1" applyAlignment="1">
      <alignment horizontal="left" vertical="center"/>
    </xf>
    <xf numFmtId="0" fontId="6" fillId="48" borderId="20" xfId="0" applyFont="1" applyFill="1" applyBorder="1" applyAlignment="1">
      <alignment horizontal="left" vertical="center"/>
    </xf>
    <xf numFmtId="0" fontId="6" fillId="48" borderId="24" xfId="0" applyFont="1" applyFill="1" applyBorder="1" applyAlignment="1">
      <alignment horizontal="left" vertical="center"/>
    </xf>
    <xf numFmtId="0" fontId="11" fillId="48" borderId="0" xfId="0" applyFont="1" applyFill="1" applyBorder="1" applyAlignment="1">
      <alignment horizontal="left"/>
    </xf>
    <xf numFmtId="0" fontId="6" fillId="48" borderId="21" xfId="0" applyFont="1" applyFill="1" applyBorder="1" applyAlignment="1">
      <alignment horizontal="center" vertical="center"/>
    </xf>
    <xf numFmtId="0" fontId="6" fillId="48" borderId="23" xfId="0" applyFont="1" applyFill="1" applyBorder="1" applyAlignment="1">
      <alignment horizontal="center" vertical="center"/>
    </xf>
    <xf numFmtId="0" fontId="11" fillId="48" borderId="0" xfId="0" applyFont="1" applyFill="1" applyAlignment="1">
      <alignment horizontal="left" vertical="center" wrapText="1"/>
    </xf>
    <xf numFmtId="0" fontId="6" fillId="48" borderId="21" xfId="0" applyFont="1" applyFill="1" applyBorder="1" applyAlignment="1">
      <alignment horizontal="left" vertical="center"/>
    </xf>
    <xf numFmtId="0" fontId="6" fillId="48" borderId="23" xfId="0" applyFont="1" applyFill="1" applyBorder="1" applyAlignment="1">
      <alignment horizontal="left" vertical="center"/>
    </xf>
    <xf numFmtId="3" fontId="6" fillId="48" borderId="72" xfId="300" applyNumberFormat="1" applyFont="1" applyFill="1" applyBorder="1" applyAlignment="1">
      <alignment horizontal="right" vertical="center" indent="1"/>
    </xf>
    <xf numFmtId="3" fontId="6" fillId="48" borderId="73" xfId="300" applyNumberFormat="1" applyFont="1" applyFill="1" applyBorder="1" applyAlignment="1">
      <alignment horizontal="right" vertical="center" indent="1"/>
    </xf>
    <xf numFmtId="0" fontId="11" fillId="48" borderId="74" xfId="0" applyFont="1" applyFill="1" applyBorder="1" applyAlignment="1">
      <alignment horizontal="center" vertical="center" wrapText="1"/>
    </xf>
    <xf numFmtId="0" fontId="11" fillId="48" borderId="75" xfId="0" applyFont="1" applyFill="1" applyBorder="1" applyAlignment="1">
      <alignment horizontal="center" vertical="center" wrapText="1"/>
    </xf>
    <xf numFmtId="3" fontId="6" fillId="48" borderId="32" xfId="300" applyNumberFormat="1" applyFont="1" applyFill="1" applyBorder="1" applyAlignment="1">
      <alignment horizontal="right" vertical="center" indent="1"/>
    </xf>
    <xf numFmtId="3" fontId="6" fillId="48" borderId="26" xfId="300" applyNumberFormat="1" applyFont="1" applyFill="1" applyBorder="1" applyAlignment="1">
      <alignment horizontal="right" vertical="center" indent="1"/>
    </xf>
    <xf numFmtId="0" fontId="11" fillId="48" borderId="20" xfId="0" applyFont="1" applyFill="1" applyBorder="1" applyAlignment="1">
      <alignment horizontal="center" vertical="center" wrapText="1"/>
    </xf>
    <xf numFmtId="0" fontId="11" fillId="48" borderId="21" xfId="0" applyFont="1" applyFill="1" applyBorder="1" applyAlignment="1">
      <alignment horizontal="center" vertical="center" wrapText="1"/>
    </xf>
    <xf numFmtId="0" fontId="11" fillId="48" borderId="23" xfId="0" applyFont="1" applyFill="1" applyBorder="1" applyAlignment="1">
      <alignment horizontal="center" vertical="center" wrapText="1"/>
    </xf>
    <xf numFmtId="0" fontId="7" fillId="48" borderId="21" xfId="0" applyFont="1" applyFill="1" applyBorder="1" applyAlignment="1">
      <alignment horizontal="center" vertical="center"/>
    </xf>
    <xf numFmtId="0" fontId="7" fillId="48" borderId="23" xfId="0" applyFont="1" applyFill="1" applyBorder="1" applyAlignment="1">
      <alignment horizontal="center" vertical="center"/>
    </xf>
    <xf numFmtId="3" fontId="6" fillId="48" borderId="25" xfId="300" applyNumberFormat="1" applyFont="1" applyFill="1" applyBorder="1" applyAlignment="1">
      <alignment horizontal="right" vertical="center" indent="1"/>
    </xf>
    <xf numFmtId="3" fontId="6" fillId="48" borderId="43" xfId="300" applyNumberFormat="1" applyFont="1" applyFill="1" applyBorder="1" applyAlignment="1">
      <alignment horizontal="right" vertical="center" indent="1"/>
    </xf>
    <xf numFmtId="0" fontId="11" fillId="48" borderId="0" xfId="0" applyFont="1" applyFill="1" applyBorder="1" applyAlignment="1">
      <alignment horizontal="left" vertical="center" wrapText="1"/>
    </xf>
    <xf numFmtId="0" fontId="6" fillId="48" borderId="69" xfId="0" applyFont="1" applyFill="1" applyBorder="1" applyAlignment="1">
      <alignment horizontal="center" vertical="center" wrapText="1"/>
    </xf>
    <xf numFmtId="0" fontId="6" fillId="48" borderId="70" xfId="0" applyFont="1" applyFill="1" applyBorder="1" applyAlignment="1">
      <alignment horizontal="center" vertical="center" wrapText="1"/>
    </xf>
    <xf numFmtId="0" fontId="11" fillId="48" borderId="76" xfId="0" applyFont="1" applyFill="1" applyBorder="1" applyAlignment="1">
      <alignment horizontal="center" vertical="center" wrapText="1"/>
    </xf>
    <xf numFmtId="0" fontId="11" fillId="48" borderId="77" xfId="0" applyFont="1" applyFill="1" applyBorder="1" applyAlignment="1">
      <alignment horizontal="center" vertical="center" wrapText="1"/>
    </xf>
    <xf numFmtId="0" fontId="4" fillId="48" borderId="0" xfId="0" applyFont="1" applyFill="1" applyAlignment="1">
      <alignment horizontal="left" vertical="center" wrapText="1"/>
    </xf>
    <xf numFmtId="0" fontId="6" fillId="48" borderId="19" xfId="0" applyFont="1" applyFill="1" applyBorder="1" applyAlignment="1">
      <alignment horizontal="left" vertical="center"/>
    </xf>
    <xf numFmtId="0" fontId="10" fillId="48" borderId="0" xfId="0" applyFont="1" applyFill="1" applyAlignment="1">
      <alignment horizontal="left" vertical="center" wrapText="1"/>
    </xf>
    <xf numFmtId="216" fontId="6" fillId="48" borderId="21" xfId="300" applyNumberFormat="1" applyFont="1" applyFill="1" applyBorder="1" applyAlignment="1">
      <alignment horizontal="right" vertical="center" indent="2"/>
    </xf>
    <xf numFmtId="216" fontId="6" fillId="48" borderId="23" xfId="300" applyNumberFormat="1" applyFont="1" applyFill="1" applyBorder="1" applyAlignment="1">
      <alignment horizontal="right" vertical="center" indent="2"/>
    </xf>
    <xf numFmtId="216" fontId="6" fillId="48" borderId="22" xfId="300" applyNumberFormat="1" applyFont="1" applyFill="1" applyBorder="1" applyAlignment="1">
      <alignment horizontal="right" vertical="center" indent="2"/>
    </xf>
    <xf numFmtId="0" fontId="6" fillId="48" borderId="0" xfId="0" applyFont="1" applyFill="1" applyAlignment="1">
      <alignment horizontal="left" vertical="center" wrapText="1"/>
    </xf>
    <xf numFmtId="3" fontId="6" fillId="48" borderId="22" xfId="300" applyNumberFormat="1" applyFont="1" applyFill="1" applyBorder="1" applyAlignment="1">
      <alignment horizontal="right" vertical="center" indent="1"/>
    </xf>
    <xf numFmtId="0" fontId="11" fillId="48" borderId="20" xfId="323" applyFont="1" applyFill="1" applyBorder="1" applyAlignment="1">
      <alignment horizontal="center" vertical="center" wrapText="1"/>
      <protection/>
    </xf>
    <xf numFmtId="0" fontId="11" fillId="48" borderId="24" xfId="323" applyFont="1" applyFill="1" applyBorder="1" applyAlignment="1">
      <alignment horizontal="center" vertical="center" wrapText="1"/>
      <protection/>
    </xf>
    <xf numFmtId="0" fontId="11" fillId="48" borderId="21" xfId="323" applyFont="1" applyFill="1" applyBorder="1" applyAlignment="1">
      <alignment horizontal="center" vertical="center" wrapText="1"/>
      <protection/>
    </xf>
    <xf numFmtId="0" fontId="11" fillId="48" borderId="23" xfId="323" applyFont="1" applyFill="1" applyBorder="1" applyAlignment="1">
      <alignment horizontal="center" vertical="center" wrapText="1"/>
      <protection/>
    </xf>
    <xf numFmtId="0" fontId="6" fillId="48" borderId="38" xfId="323" applyFont="1" applyFill="1" applyBorder="1" applyAlignment="1">
      <alignment horizontal="left" vertical="center" indent="1"/>
      <protection/>
    </xf>
    <xf numFmtId="0" fontId="6" fillId="48" borderId="56" xfId="323" applyFont="1" applyFill="1" applyBorder="1" applyAlignment="1">
      <alignment horizontal="left" vertical="center" indent="1"/>
      <protection/>
    </xf>
    <xf numFmtId="3" fontId="6" fillId="48" borderId="51" xfId="300" applyNumberFormat="1" applyFont="1" applyFill="1" applyBorder="1" applyAlignment="1">
      <alignment horizontal="right" vertical="center" indent="1"/>
    </xf>
    <xf numFmtId="3" fontId="6" fillId="48" borderId="78" xfId="300" applyNumberFormat="1" applyFont="1" applyFill="1" applyBorder="1" applyAlignment="1">
      <alignment horizontal="right" vertical="center" indent="1"/>
    </xf>
    <xf numFmtId="0" fontId="6" fillId="48" borderId="20" xfId="323" applyFont="1" applyFill="1" applyBorder="1" applyAlignment="1">
      <alignment horizontal="left" vertical="center" indent="1"/>
      <protection/>
    </xf>
    <xf numFmtId="0" fontId="6" fillId="48" borderId="24" xfId="323" applyFont="1" applyFill="1" applyBorder="1" applyAlignment="1">
      <alignment horizontal="left" vertical="center" indent="1"/>
      <protection/>
    </xf>
    <xf numFmtId="3" fontId="6" fillId="48" borderId="53" xfId="300" applyNumberFormat="1" applyFont="1" applyFill="1" applyBorder="1" applyAlignment="1">
      <alignment horizontal="right" vertical="center" indent="1"/>
    </xf>
    <xf numFmtId="3" fontId="8" fillId="0" borderId="22" xfId="300" applyNumberFormat="1" applyFont="1" applyFill="1" applyBorder="1" applyAlignment="1">
      <alignment horizontal="right" vertical="center" indent="1"/>
    </xf>
    <xf numFmtId="219" fontId="8" fillId="47" borderId="0" xfId="323" applyNumberFormat="1" applyFont="1" applyFill="1">
      <alignment/>
      <protection/>
    </xf>
  </cellXfs>
  <cellStyles count="408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1 5" xfId="19"/>
    <cellStyle name="20% - Énfasis1 6" xfId="20"/>
    <cellStyle name="20% - Énfasis1 7" xfId="21"/>
    <cellStyle name="20% - Énfasis1 8" xfId="22"/>
    <cellStyle name="20% - Énfasis1 9" xfId="23"/>
    <cellStyle name="20% - Énfasis2" xfId="24"/>
    <cellStyle name="20% - Énfasis2 2" xfId="25"/>
    <cellStyle name="20% - Énfasis2 3" xfId="26"/>
    <cellStyle name="20% - Énfasis2 4" xfId="27"/>
    <cellStyle name="20% - Énfasis2 5" xfId="28"/>
    <cellStyle name="20% - Énfasis2 6" xfId="29"/>
    <cellStyle name="20% - Énfasis2 7" xfId="30"/>
    <cellStyle name="20% - Énfasis2 8" xfId="31"/>
    <cellStyle name="20% - Énfasis2 9" xfId="32"/>
    <cellStyle name="20% - Énfasis3" xfId="33"/>
    <cellStyle name="20% - Énfasis3 2" xfId="34"/>
    <cellStyle name="20% - Énfasis3 3" xfId="35"/>
    <cellStyle name="20% - Énfasis3 4" xfId="36"/>
    <cellStyle name="20% - Énfasis3 5" xfId="37"/>
    <cellStyle name="20% - Énfasis3 6" xfId="38"/>
    <cellStyle name="20% - Énfasis3 7" xfId="39"/>
    <cellStyle name="20% - Énfasis3 8" xfId="40"/>
    <cellStyle name="20% - Énfasis3 9" xfId="41"/>
    <cellStyle name="20% - Énfasis4" xfId="42"/>
    <cellStyle name="20% - Énfasis4 2" xfId="43"/>
    <cellStyle name="20% - Énfasis4 3" xfId="44"/>
    <cellStyle name="20% - Énfasis4 4" xfId="45"/>
    <cellStyle name="20% - Énfasis4 5" xfId="46"/>
    <cellStyle name="20% - Énfasis4 6" xfId="47"/>
    <cellStyle name="20% - Énfasis4 7" xfId="48"/>
    <cellStyle name="20% - Énfasis4 8" xfId="49"/>
    <cellStyle name="20% - Énfasis4 9" xfId="50"/>
    <cellStyle name="20% - Énfasis5" xfId="51"/>
    <cellStyle name="20% - Énfasis5 2" xfId="52"/>
    <cellStyle name="20% - Énfasis5 3" xfId="53"/>
    <cellStyle name="20% - Énfasis5 4" xfId="54"/>
    <cellStyle name="20% - Énfasis5 5" xfId="55"/>
    <cellStyle name="20% - Énfasis5 6" xfId="56"/>
    <cellStyle name="20% - Énfasis5 7" xfId="57"/>
    <cellStyle name="20% - Énfasis5 8" xfId="58"/>
    <cellStyle name="20% - Énfasis5 9" xfId="59"/>
    <cellStyle name="20% - Énfasis6" xfId="60"/>
    <cellStyle name="20% - Énfasis6 2" xfId="61"/>
    <cellStyle name="20% - Énfasis6 3" xfId="62"/>
    <cellStyle name="20% - Énfasis6 4" xfId="63"/>
    <cellStyle name="20% - Énfasis6 5" xfId="64"/>
    <cellStyle name="20% - Énfasis6 6" xfId="65"/>
    <cellStyle name="20% - Énfasis6 7" xfId="66"/>
    <cellStyle name="20% - Énfasis6 8" xfId="67"/>
    <cellStyle name="20% - Énfasis6 9" xfId="68"/>
    <cellStyle name="40% - Énfasis1" xfId="69"/>
    <cellStyle name="40% - Énfasis1 2" xfId="70"/>
    <cellStyle name="40% - Énfasis1 3" xfId="71"/>
    <cellStyle name="40% - Énfasis1 4" xfId="72"/>
    <cellStyle name="40% - Énfasis1 5" xfId="73"/>
    <cellStyle name="40% - Énfasis1 6" xfId="74"/>
    <cellStyle name="40% - Énfasis1 7" xfId="75"/>
    <cellStyle name="40% - Énfasis1 8" xfId="76"/>
    <cellStyle name="40% - Énfasis1 9" xfId="77"/>
    <cellStyle name="40% - Énfasis2" xfId="78"/>
    <cellStyle name="40% - Énfasis2 2" xfId="79"/>
    <cellStyle name="40% - Énfasis2 3" xfId="80"/>
    <cellStyle name="40% - Énfasis2 4" xfId="81"/>
    <cellStyle name="40% - Énfasis2 5" xfId="82"/>
    <cellStyle name="40% - Énfasis2 6" xfId="83"/>
    <cellStyle name="40% - Énfasis2 7" xfId="84"/>
    <cellStyle name="40% - Énfasis2 8" xfId="85"/>
    <cellStyle name="40% - Énfasis2 9" xfId="86"/>
    <cellStyle name="40% - Énfasis3" xfId="87"/>
    <cellStyle name="40% - Énfasis3 2" xfId="88"/>
    <cellStyle name="40% - Énfasis3 3" xfId="89"/>
    <cellStyle name="40% - Énfasis3 4" xfId="90"/>
    <cellStyle name="40% - Énfasis3 5" xfId="91"/>
    <cellStyle name="40% - Énfasis3 6" xfId="92"/>
    <cellStyle name="40% - Énfasis3 7" xfId="93"/>
    <cellStyle name="40% - Énfasis3 8" xfId="94"/>
    <cellStyle name="40% - Énfasis3 9" xfId="95"/>
    <cellStyle name="40% - Énfasis4" xfId="96"/>
    <cellStyle name="40% - Énfasis4 2" xfId="97"/>
    <cellStyle name="40% - Énfasis4 3" xfId="98"/>
    <cellStyle name="40% - Énfasis4 4" xfId="99"/>
    <cellStyle name="40% - Énfasis4 5" xfId="100"/>
    <cellStyle name="40% - Énfasis4 6" xfId="101"/>
    <cellStyle name="40% - Énfasis4 7" xfId="102"/>
    <cellStyle name="40% - Énfasis4 8" xfId="103"/>
    <cellStyle name="40% - Énfasis4 9" xfId="104"/>
    <cellStyle name="40% - Énfasis5" xfId="105"/>
    <cellStyle name="40% - Énfasis5 2" xfId="106"/>
    <cellStyle name="40% - Énfasis5 3" xfId="107"/>
    <cellStyle name="40% - Énfasis5 4" xfId="108"/>
    <cellStyle name="40% - Énfasis5 5" xfId="109"/>
    <cellStyle name="40% - Énfasis5 6" xfId="110"/>
    <cellStyle name="40% - Énfasis5 7" xfId="111"/>
    <cellStyle name="40% - Énfasis5 8" xfId="112"/>
    <cellStyle name="40% - Énfasis5 9" xfId="113"/>
    <cellStyle name="40% - Énfasis6" xfId="114"/>
    <cellStyle name="40% - Énfasis6 2" xfId="115"/>
    <cellStyle name="40% - Énfasis6 3" xfId="116"/>
    <cellStyle name="40% - Énfasis6 4" xfId="117"/>
    <cellStyle name="40% - Énfasis6 5" xfId="118"/>
    <cellStyle name="40% - Énfasis6 6" xfId="119"/>
    <cellStyle name="40% - Énfasis6 7" xfId="120"/>
    <cellStyle name="40% - Énfasis6 8" xfId="121"/>
    <cellStyle name="40% - Énfasis6 9" xfId="122"/>
    <cellStyle name="60% - Énfasis1" xfId="123"/>
    <cellStyle name="60% - Énfasis1 2" xfId="124"/>
    <cellStyle name="60% - Énfasis1 3" xfId="125"/>
    <cellStyle name="60% - Énfasis1 4" xfId="126"/>
    <cellStyle name="60% - Énfasis1 5" xfId="127"/>
    <cellStyle name="60% - Énfasis1 6" xfId="128"/>
    <cellStyle name="60% - Énfasis1 7" xfId="129"/>
    <cellStyle name="60% - Énfasis1 8" xfId="130"/>
    <cellStyle name="60% - Énfasis1 9" xfId="131"/>
    <cellStyle name="60% - Énfasis2" xfId="132"/>
    <cellStyle name="60% - Énfasis2 2" xfId="133"/>
    <cellStyle name="60% - Énfasis2 3" xfId="134"/>
    <cellStyle name="60% - Énfasis2 4" xfId="135"/>
    <cellStyle name="60% - Énfasis2 5" xfId="136"/>
    <cellStyle name="60% - Énfasis2 6" xfId="137"/>
    <cellStyle name="60% - Énfasis2 7" xfId="138"/>
    <cellStyle name="60% - Énfasis2 8" xfId="139"/>
    <cellStyle name="60% - Énfasis2 9" xfId="140"/>
    <cellStyle name="60% - Énfasis3" xfId="141"/>
    <cellStyle name="60% - Énfasis3 2" xfId="142"/>
    <cellStyle name="60% - Énfasis3 3" xfId="143"/>
    <cellStyle name="60% - Énfasis3 4" xfId="144"/>
    <cellStyle name="60% - Énfasis3 5" xfId="145"/>
    <cellStyle name="60% - Énfasis3 6" xfId="146"/>
    <cellStyle name="60% - Énfasis3 7" xfId="147"/>
    <cellStyle name="60% - Énfasis3 8" xfId="148"/>
    <cellStyle name="60% - Énfasis3 9" xfId="149"/>
    <cellStyle name="60% - Énfasis4" xfId="150"/>
    <cellStyle name="60% - Énfasis4 2" xfId="151"/>
    <cellStyle name="60% - Énfasis4 3" xfId="152"/>
    <cellStyle name="60% - Énfasis4 4" xfId="153"/>
    <cellStyle name="60% - Énfasis4 5" xfId="154"/>
    <cellStyle name="60% - Énfasis4 6" xfId="155"/>
    <cellStyle name="60% - Énfasis4 7" xfId="156"/>
    <cellStyle name="60% - Énfasis4 8" xfId="157"/>
    <cellStyle name="60% - Énfasis4 9" xfId="158"/>
    <cellStyle name="60% - Énfasis5" xfId="159"/>
    <cellStyle name="60% - Énfasis5 2" xfId="160"/>
    <cellStyle name="60% - Énfasis5 3" xfId="161"/>
    <cellStyle name="60% - Énfasis5 4" xfId="162"/>
    <cellStyle name="60% - Énfasis5 5" xfId="163"/>
    <cellStyle name="60% - Énfasis5 6" xfId="164"/>
    <cellStyle name="60% - Énfasis5 7" xfId="165"/>
    <cellStyle name="60% - Énfasis5 8" xfId="166"/>
    <cellStyle name="60% - Énfasis5 9" xfId="167"/>
    <cellStyle name="60% - Énfasis6" xfId="168"/>
    <cellStyle name="60% - Énfasis6 2" xfId="169"/>
    <cellStyle name="60% - Énfasis6 3" xfId="170"/>
    <cellStyle name="60% - Énfasis6 4" xfId="171"/>
    <cellStyle name="60% - Énfasis6 5" xfId="172"/>
    <cellStyle name="60% - Énfasis6 6" xfId="173"/>
    <cellStyle name="60% - Énfasis6 7" xfId="174"/>
    <cellStyle name="60% - Énfasis6 8" xfId="175"/>
    <cellStyle name="60% - Énfasis6 9" xfId="176"/>
    <cellStyle name="Buena 2" xfId="177"/>
    <cellStyle name="Buena 3" xfId="178"/>
    <cellStyle name="Buena 4" xfId="179"/>
    <cellStyle name="Buena 5" xfId="180"/>
    <cellStyle name="Buena 6" xfId="181"/>
    <cellStyle name="Buena 7" xfId="182"/>
    <cellStyle name="Buena 8" xfId="183"/>
    <cellStyle name="Buena 9" xfId="184"/>
    <cellStyle name="Bueno" xfId="185"/>
    <cellStyle name="Cálculo" xfId="186"/>
    <cellStyle name="Cálculo 2" xfId="187"/>
    <cellStyle name="Cálculo 3" xfId="188"/>
    <cellStyle name="Cálculo 4" xfId="189"/>
    <cellStyle name="Cálculo 5" xfId="190"/>
    <cellStyle name="Cálculo 6" xfId="191"/>
    <cellStyle name="Cálculo 7" xfId="192"/>
    <cellStyle name="Cálculo 8" xfId="193"/>
    <cellStyle name="Cálculo 9" xfId="194"/>
    <cellStyle name="Cancel" xfId="195"/>
    <cellStyle name="Celda de comprobación" xfId="196"/>
    <cellStyle name="Celda de comprobación 2" xfId="197"/>
    <cellStyle name="Celda de comprobación 3" xfId="198"/>
    <cellStyle name="Celda de comprobación 4" xfId="199"/>
    <cellStyle name="Celda de comprobación 5" xfId="200"/>
    <cellStyle name="Celda de comprobación 6" xfId="201"/>
    <cellStyle name="Celda de comprobación 7" xfId="202"/>
    <cellStyle name="Celda de comprobación 8" xfId="203"/>
    <cellStyle name="Celda de comprobación 9" xfId="204"/>
    <cellStyle name="Celda vinculada" xfId="205"/>
    <cellStyle name="Celda vinculada 2" xfId="206"/>
    <cellStyle name="Celda vinculada 3" xfId="207"/>
    <cellStyle name="Celda vinculada 4" xfId="208"/>
    <cellStyle name="Celda vinculada 5" xfId="209"/>
    <cellStyle name="Celda vinculada 6" xfId="210"/>
    <cellStyle name="Celda vinculada 7" xfId="211"/>
    <cellStyle name="Celda vinculada 8" xfId="212"/>
    <cellStyle name="Celda vinculada 9" xfId="213"/>
    <cellStyle name="Diseño" xfId="214"/>
    <cellStyle name="Encabezado 1" xfId="215"/>
    <cellStyle name="Encabezado 4" xfId="216"/>
    <cellStyle name="Encabezado 4 2" xfId="217"/>
    <cellStyle name="Encabezado 4 3" xfId="218"/>
    <cellStyle name="Encabezado 4 4" xfId="219"/>
    <cellStyle name="Encabezado 4 5" xfId="220"/>
    <cellStyle name="Encabezado 4 6" xfId="221"/>
    <cellStyle name="Encabezado 4 7" xfId="222"/>
    <cellStyle name="Encabezado 4 8" xfId="223"/>
    <cellStyle name="Encabezado 4 9" xfId="224"/>
    <cellStyle name="Énfasis1" xfId="225"/>
    <cellStyle name="Énfasis1 2" xfId="226"/>
    <cellStyle name="Énfasis1 3" xfId="227"/>
    <cellStyle name="Énfasis1 4" xfId="228"/>
    <cellStyle name="Énfasis1 5" xfId="229"/>
    <cellStyle name="Énfasis1 6" xfId="230"/>
    <cellStyle name="Énfasis1 7" xfId="231"/>
    <cellStyle name="Énfasis1 8" xfId="232"/>
    <cellStyle name="Énfasis1 9" xfId="233"/>
    <cellStyle name="Énfasis2" xfId="234"/>
    <cellStyle name="Énfasis2 2" xfId="235"/>
    <cellStyle name="Énfasis2 3" xfId="236"/>
    <cellStyle name="Énfasis2 4" xfId="237"/>
    <cellStyle name="Énfasis2 5" xfId="238"/>
    <cellStyle name="Énfasis2 6" xfId="239"/>
    <cellStyle name="Énfasis2 7" xfId="240"/>
    <cellStyle name="Énfasis2 8" xfId="241"/>
    <cellStyle name="Énfasis2 9" xfId="242"/>
    <cellStyle name="Énfasis3" xfId="243"/>
    <cellStyle name="Énfasis3 2" xfId="244"/>
    <cellStyle name="Énfasis3 3" xfId="245"/>
    <cellStyle name="Énfasis3 4" xfId="246"/>
    <cellStyle name="Énfasis3 5" xfId="247"/>
    <cellStyle name="Énfasis3 6" xfId="248"/>
    <cellStyle name="Énfasis3 7" xfId="249"/>
    <cellStyle name="Énfasis3 8" xfId="250"/>
    <cellStyle name="Énfasis3 9" xfId="251"/>
    <cellStyle name="Énfasis4" xfId="252"/>
    <cellStyle name="Énfasis4 2" xfId="253"/>
    <cellStyle name="Énfasis4 3" xfId="254"/>
    <cellStyle name="Énfasis4 4" xfId="255"/>
    <cellStyle name="Énfasis4 5" xfId="256"/>
    <cellStyle name="Énfasis4 6" xfId="257"/>
    <cellStyle name="Énfasis4 7" xfId="258"/>
    <cellStyle name="Énfasis4 8" xfId="259"/>
    <cellStyle name="Énfasis4 9" xfId="260"/>
    <cellStyle name="Énfasis5" xfId="261"/>
    <cellStyle name="Énfasis5 2" xfId="262"/>
    <cellStyle name="Énfasis5 3" xfId="263"/>
    <cellStyle name="Énfasis5 4" xfId="264"/>
    <cellStyle name="Énfasis5 5" xfId="265"/>
    <cellStyle name="Énfasis5 6" xfId="266"/>
    <cellStyle name="Énfasis5 7" xfId="267"/>
    <cellStyle name="Énfasis5 8" xfId="268"/>
    <cellStyle name="Énfasis5 9" xfId="269"/>
    <cellStyle name="Énfasis6" xfId="270"/>
    <cellStyle name="Énfasis6 2" xfId="271"/>
    <cellStyle name="Énfasis6 3" xfId="272"/>
    <cellStyle name="Énfasis6 4" xfId="273"/>
    <cellStyle name="Énfasis6 5" xfId="274"/>
    <cellStyle name="Énfasis6 6" xfId="275"/>
    <cellStyle name="Énfasis6 7" xfId="276"/>
    <cellStyle name="Énfasis6 8" xfId="277"/>
    <cellStyle name="Énfasis6 9" xfId="278"/>
    <cellStyle name="Entrada" xfId="279"/>
    <cellStyle name="Entrada 2" xfId="280"/>
    <cellStyle name="Entrada 3" xfId="281"/>
    <cellStyle name="Entrada 4" xfId="282"/>
    <cellStyle name="Entrada 5" xfId="283"/>
    <cellStyle name="Entrada 6" xfId="284"/>
    <cellStyle name="Entrada 7" xfId="285"/>
    <cellStyle name="Entrada 8" xfId="286"/>
    <cellStyle name="Entrada 9" xfId="287"/>
    <cellStyle name="Euro" xfId="288"/>
    <cellStyle name="Hyperlink" xfId="289"/>
    <cellStyle name="Followed Hyperlink" xfId="290"/>
    <cellStyle name="Incorrecto" xfId="291"/>
    <cellStyle name="Incorrecto 2" xfId="292"/>
    <cellStyle name="Incorrecto 3" xfId="293"/>
    <cellStyle name="Incorrecto 4" xfId="294"/>
    <cellStyle name="Incorrecto 5" xfId="295"/>
    <cellStyle name="Incorrecto 6" xfId="296"/>
    <cellStyle name="Incorrecto 7" xfId="297"/>
    <cellStyle name="Incorrecto 8" xfId="298"/>
    <cellStyle name="Incorrecto 9" xfId="299"/>
    <cellStyle name="Comma" xfId="300"/>
    <cellStyle name="Comma [0]" xfId="301"/>
    <cellStyle name="Millares 2" xfId="302"/>
    <cellStyle name="Millares 3" xfId="303"/>
    <cellStyle name="Millares 4" xfId="304"/>
    <cellStyle name="Millares 4 2" xfId="305"/>
    <cellStyle name="Millares 5" xfId="306"/>
    <cellStyle name="Millares 6" xfId="307"/>
    <cellStyle name="Currency" xfId="308"/>
    <cellStyle name="Currency [0]" xfId="309"/>
    <cellStyle name="Neutral" xfId="310"/>
    <cellStyle name="Neutral 2" xfId="311"/>
    <cellStyle name="Neutral 3" xfId="312"/>
    <cellStyle name="Neutral 4" xfId="313"/>
    <cellStyle name="Neutral 5" xfId="314"/>
    <cellStyle name="Neutral 6" xfId="315"/>
    <cellStyle name="Neutral 7" xfId="316"/>
    <cellStyle name="Neutral 8" xfId="317"/>
    <cellStyle name="Neutral 9" xfId="318"/>
    <cellStyle name="Normal 10" xfId="319"/>
    <cellStyle name="Normal 11" xfId="320"/>
    <cellStyle name="Normal 12" xfId="321"/>
    <cellStyle name="Normal 2" xfId="322"/>
    <cellStyle name="Normal 2 2" xfId="323"/>
    <cellStyle name="Normal 2 3" xfId="324"/>
    <cellStyle name="Normal 2 4" xfId="325"/>
    <cellStyle name="Normal 2 5" xfId="326"/>
    <cellStyle name="Normal 3" xfId="327"/>
    <cellStyle name="Normal 3 2" xfId="328"/>
    <cellStyle name="Normal 4" xfId="329"/>
    <cellStyle name="Normal 5" xfId="330"/>
    <cellStyle name="Normal 6" xfId="331"/>
    <cellStyle name="Normal 7" xfId="332"/>
    <cellStyle name="Normal 8" xfId="333"/>
    <cellStyle name="Normal 9" xfId="334"/>
    <cellStyle name="Notas" xfId="335"/>
    <cellStyle name="Notas 2" xfId="336"/>
    <cellStyle name="Notas 3" xfId="337"/>
    <cellStyle name="Notas 4" xfId="338"/>
    <cellStyle name="Notas 5" xfId="339"/>
    <cellStyle name="Notas 6" xfId="340"/>
    <cellStyle name="Notas 7" xfId="341"/>
    <cellStyle name="Notas 8" xfId="342"/>
    <cellStyle name="Notas 9" xfId="343"/>
    <cellStyle name="Percent" xfId="344"/>
    <cellStyle name="Porcentaje 2" xfId="345"/>
    <cellStyle name="Porcentual 2" xfId="346"/>
    <cellStyle name="Porcentual 2 2" xfId="347"/>
    <cellStyle name="Porcentual 3" xfId="348"/>
    <cellStyle name="Porcentual 4" xfId="349"/>
    <cellStyle name="Porcentual 5" xfId="350"/>
    <cellStyle name="Salida" xfId="351"/>
    <cellStyle name="Salida 2" xfId="352"/>
    <cellStyle name="Salida 3" xfId="353"/>
    <cellStyle name="Salida 4" xfId="354"/>
    <cellStyle name="Salida 5" xfId="355"/>
    <cellStyle name="Salida 6" xfId="356"/>
    <cellStyle name="Salida 7" xfId="357"/>
    <cellStyle name="Salida 8" xfId="358"/>
    <cellStyle name="Salida 9" xfId="359"/>
    <cellStyle name="Texto de advertencia" xfId="360"/>
    <cellStyle name="Texto de advertencia 2" xfId="361"/>
    <cellStyle name="Texto de advertencia 3" xfId="362"/>
    <cellStyle name="Texto de advertencia 4" xfId="363"/>
    <cellStyle name="Texto de advertencia 5" xfId="364"/>
    <cellStyle name="Texto de advertencia 6" xfId="365"/>
    <cellStyle name="Texto de advertencia 7" xfId="366"/>
    <cellStyle name="Texto de advertencia 8" xfId="367"/>
    <cellStyle name="Texto de advertencia 9" xfId="368"/>
    <cellStyle name="Texto explicativo" xfId="369"/>
    <cellStyle name="Texto explicativo 2" xfId="370"/>
    <cellStyle name="Texto explicativo 3" xfId="371"/>
    <cellStyle name="Texto explicativo 4" xfId="372"/>
    <cellStyle name="Texto explicativo 5" xfId="373"/>
    <cellStyle name="Texto explicativo 6" xfId="374"/>
    <cellStyle name="Texto explicativo 7" xfId="375"/>
    <cellStyle name="Texto explicativo 8" xfId="376"/>
    <cellStyle name="Texto explicativo 9" xfId="377"/>
    <cellStyle name="Título" xfId="378"/>
    <cellStyle name="Título 1 2" xfId="379"/>
    <cellStyle name="Título 1 3" xfId="380"/>
    <cellStyle name="Título 1 4" xfId="381"/>
    <cellStyle name="Título 1 5" xfId="382"/>
    <cellStyle name="Título 1 6" xfId="383"/>
    <cellStyle name="Título 1 7" xfId="384"/>
    <cellStyle name="Título 1 8" xfId="385"/>
    <cellStyle name="Título 1 9" xfId="386"/>
    <cellStyle name="Título 10" xfId="387"/>
    <cellStyle name="Título 11" xfId="388"/>
    <cellStyle name="Título 2" xfId="389"/>
    <cellStyle name="Título 2 2" xfId="390"/>
    <cellStyle name="Título 2 3" xfId="391"/>
    <cellStyle name="Título 2 4" xfId="392"/>
    <cellStyle name="Título 2 5" xfId="393"/>
    <cellStyle name="Título 2 6" xfId="394"/>
    <cellStyle name="Título 2 7" xfId="395"/>
    <cellStyle name="Título 2 8" xfId="396"/>
    <cellStyle name="Título 2 9" xfId="397"/>
    <cellStyle name="Título 3" xfId="398"/>
    <cellStyle name="Título 3 2" xfId="399"/>
    <cellStyle name="Título 3 3" xfId="400"/>
    <cellStyle name="Título 3 4" xfId="401"/>
    <cellStyle name="Título 3 5" xfId="402"/>
    <cellStyle name="Título 3 6" xfId="403"/>
    <cellStyle name="Título 3 7" xfId="404"/>
    <cellStyle name="Título 3 8" xfId="405"/>
    <cellStyle name="Título 3 9" xfId="406"/>
    <cellStyle name="Título 4" xfId="407"/>
    <cellStyle name="Título 5" xfId="408"/>
    <cellStyle name="Título 6" xfId="409"/>
    <cellStyle name="Título 7" xfId="410"/>
    <cellStyle name="Título 8" xfId="411"/>
    <cellStyle name="Título 9" xfId="412"/>
    <cellStyle name="Total" xfId="413"/>
    <cellStyle name="Total 2" xfId="414"/>
    <cellStyle name="Total 3" xfId="415"/>
    <cellStyle name="Total 4" xfId="416"/>
    <cellStyle name="Total 5" xfId="417"/>
    <cellStyle name="Total 6" xfId="418"/>
    <cellStyle name="Total 7" xfId="419"/>
    <cellStyle name="Total 8" xfId="420"/>
    <cellStyle name="Total 9" xfId="4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externalLink" Target="externalLinks/externalLink5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253"/>
          <c:y val="0.09775"/>
          <c:w val="0.491"/>
          <c:h val="0.793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explosion val="5"/>
            <c:spPr>
              <a:gradFill rotWithShape="1">
                <a:gsLst>
                  <a:gs pos="0">
                    <a:srgbClr val="6394A5"/>
                  </a:gs>
                  <a:gs pos="80000">
                    <a:srgbClr val="83C2D8"/>
                  </a:gs>
                  <a:gs pos="100000">
                    <a:srgbClr val="82C4D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Resumen!$B$13:$B$14</c:f>
              <c:strCache>
                <c:ptCount val="2"/>
                <c:pt idx="0">
                  <c:v>Externa</c:v>
                </c:pt>
                <c:pt idx="1">
                  <c:v>Interna</c:v>
                </c:pt>
              </c:strCache>
            </c:strRef>
          </c:cat>
          <c:val>
            <c:numRef>
              <c:f>Resumen!$C$13:$C$14</c:f>
              <c:numCache>
                <c:ptCount val="2"/>
                <c:pt idx="0">
                  <c:v>7883.29195953</c:v>
                </c:pt>
                <c:pt idx="1">
                  <c:v>1967.4082110200002</c:v>
                </c:pt>
              </c:numCache>
            </c:numRef>
          </c:val>
        </c:ser>
        <c:firstSliceAng val="331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25175"/>
          <c:y val="0.09725"/>
          <c:w val="0.49375"/>
          <c:h val="0.794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explosion val="5"/>
            <c:spPr>
              <a:gradFill rotWithShape="1">
                <a:gsLst>
                  <a:gs pos="0">
                    <a:srgbClr val="6394A5"/>
                  </a:gs>
                  <a:gs pos="80000">
                    <a:srgbClr val="83C2D8"/>
                  </a:gs>
                  <a:gs pos="100000">
                    <a:srgbClr val="82C4D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Resumen!$B$30:$B$31</c:f>
              <c:strCache>
                <c:ptCount val="2"/>
                <c:pt idx="0">
                  <c:v>Financieras</c:v>
                </c:pt>
                <c:pt idx="1">
                  <c:v>No Financieras</c:v>
                </c:pt>
              </c:strCache>
            </c:strRef>
          </c:cat>
          <c:val>
            <c:numRef>
              <c:f>Resumen!$C$30:$C$31</c:f>
              <c:numCache>
                <c:ptCount val="2"/>
                <c:pt idx="0">
                  <c:v>4359.83581582</c:v>
                </c:pt>
                <c:pt idx="1">
                  <c:v>5490.864354730001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24525"/>
          <c:y val="0.09675"/>
          <c:w val="0.50225"/>
          <c:h val="0.7945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8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6394A5"/>
                  </a:gs>
                  <a:gs pos="80000">
                    <a:srgbClr val="83C2D8"/>
                  </a:gs>
                  <a:gs pos="100000">
                    <a:srgbClr val="82C4D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Resumen!$G$30:$G$31</c:f>
              <c:strCache>
                <c:ptCount val="2"/>
                <c:pt idx="0">
                  <c:v>Mediano y Largo Plazo</c:v>
                </c:pt>
                <c:pt idx="1">
                  <c:v>Corto Plazo</c:v>
                </c:pt>
              </c:strCache>
            </c:strRef>
          </c:cat>
          <c:val>
            <c:numRef>
              <c:f>Resumen!$H$30:$H$31</c:f>
              <c:numCache>
                <c:ptCount val="2"/>
                <c:pt idx="0">
                  <c:v>8926.023944569999</c:v>
                </c:pt>
                <c:pt idx="1">
                  <c:v>924.6762259800001</c:v>
                </c:pt>
              </c:numCache>
            </c:numRef>
          </c:val>
        </c:ser>
        <c:firstSliceAng val="99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25"/>
          <c:y val="0.09725"/>
          <c:w val="0.49725"/>
          <c:h val="0.7935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2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explosion val="5"/>
            <c:spPr>
              <a:gradFill rotWithShape="1">
                <a:gsLst>
                  <a:gs pos="0">
                    <a:srgbClr val="6394A5"/>
                  </a:gs>
                  <a:gs pos="80000">
                    <a:srgbClr val="83C2D8"/>
                  </a:gs>
                  <a:gs pos="100000">
                    <a:srgbClr val="82C4D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Resumen!$G$13:$G$14</c:f>
              <c:strCache>
                <c:ptCount val="2"/>
                <c:pt idx="0">
                  <c:v>Créditos</c:v>
                </c:pt>
                <c:pt idx="1">
                  <c:v>Bonos</c:v>
                </c:pt>
              </c:strCache>
            </c:strRef>
          </c:cat>
          <c:val>
            <c:numRef>
              <c:f>Resumen!$H$13:$H$14</c:f>
              <c:numCache>
                <c:ptCount val="2"/>
                <c:pt idx="0">
                  <c:v>4146.589875809999</c:v>
                </c:pt>
                <c:pt idx="1">
                  <c:v>5704.11029474</c:v>
                </c:pt>
              </c:numCache>
            </c:numRef>
          </c:val>
        </c:ser>
        <c:firstSliceAng val="175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25125"/>
          <c:y val="0.182"/>
          <c:w val="0.50825"/>
          <c:h val="0.81375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4"/>
            <c:spPr>
              <a:gradFill rotWithShape="1">
                <a:gsLst>
                  <a:gs pos="0">
                    <a:srgbClr val="1B6478"/>
                  </a:gs>
                  <a:gs pos="80000">
                    <a:srgbClr val="27849E"/>
                  </a:gs>
                  <a:gs pos="100000">
                    <a:srgbClr val="2486A1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explosion val="2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explosion val="4"/>
            <c:spPr>
              <a:gradFill rotWithShape="1">
                <a:gsLst>
                  <a:gs pos="0">
                    <a:srgbClr val="2787A0"/>
                  </a:gs>
                  <a:gs pos="80000">
                    <a:srgbClr val="36B1D2"/>
                  </a:gs>
                  <a:gs pos="100000">
                    <a:srgbClr val="34B3D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explosion val="3"/>
            <c:spPr>
              <a:gradFill rotWithShape="1">
                <a:gsLst>
                  <a:gs pos="0">
                    <a:srgbClr val="6394A5"/>
                  </a:gs>
                  <a:gs pos="80000">
                    <a:srgbClr val="83C2D8"/>
                  </a:gs>
                  <a:gs pos="100000">
                    <a:srgbClr val="82C4D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explosion val="6"/>
            <c:spPr>
              <a:gradFill rotWithShape="1">
                <a:gsLst>
                  <a:gs pos="0">
                    <a:srgbClr val="85A1AC"/>
                  </a:gs>
                  <a:gs pos="80000">
                    <a:srgbClr val="AFD3E1"/>
                  </a:gs>
                  <a:gs pos="100000">
                    <a:srgbClr val="AFD5E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Resumen!$B$20:$B$24</c:f>
              <c:strCache>
                <c:ptCount val="5"/>
                <c:pt idx="0">
                  <c:v>Bonos</c:v>
                </c:pt>
                <c:pt idx="1">
                  <c:v>Banca Comercial</c:v>
                </c:pt>
                <c:pt idx="2">
                  <c:v>Ministerio de Economía y Finanzas</c:v>
                </c:pt>
                <c:pt idx="3">
                  <c:v>Banco Estatal Nacional</c:v>
                </c:pt>
                <c:pt idx="4">
                  <c:v>Otras Fuentes</c:v>
                </c:pt>
              </c:strCache>
            </c:strRef>
          </c:cat>
          <c:val>
            <c:numRef>
              <c:f>Resumen!$C$20:$C$24</c:f>
              <c:numCache>
                <c:ptCount val="5"/>
                <c:pt idx="0">
                  <c:v>5704.11029474</c:v>
                </c:pt>
                <c:pt idx="1">
                  <c:v>2631.6370889799996</c:v>
                </c:pt>
                <c:pt idx="2">
                  <c:v>447.40254468</c:v>
                </c:pt>
                <c:pt idx="3">
                  <c:v>434.18352608</c:v>
                </c:pt>
                <c:pt idx="4">
                  <c:v>633.36671607</c:v>
                </c:pt>
              </c:numCache>
            </c:numRef>
          </c:val>
        </c:ser>
        <c:firstSliceAng val="104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24625"/>
          <c:y val="0.1005"/>
          <c:w val="0.503"/>
          <c:h val="0.79125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3"/>
            <c:spPr>
              <a:gradFill rotWithShape="1">
                <a:gsLst>
                  <a:gs pos="0">
                    <a:srgbClr val="1C687D"/>
                  </a:gs>
                  <a:gs pos="80000">
                    <a:srgbClr val="298AA4"/>
                  </a:gs>
                  <a:gs pos="100000">
                    <a:srgbClr val="268CA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explosion val="4"/>
            <c:spPr>
              <a:gradFill rotWithShape="1">
                <a:gsLst>
                  <a:gs pos="0">
                    <a:srgbClr val="247D95"/>
                  </a:gs>
                  <a:gs pos="80000">
                    <a:srgbClr val="32A5C4"/>
                  </a:gs>
                  <a:gs pos="100000">
                    <a:srgbClr val="30A8C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explosion val="3"/>
            <c:spPr>
              <a:gradFill rotWithShape="1">
                <a:gsLst>
                  <a:gs pos="0">
                    <a:srgbClr val="518EA3"/>
                  </a:gs>
                  <a:gs pos="80000">
                    <a:srgbClr val="6BBBD5"/>
                  </a:gs>
                  <a:gs pos="100000">
                    <a:srgbClr val="6ABDD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809FAB"/>
                  </a:gs>
                  <a:gs pos="80000">
                    <a:srgbClr val="A9D0E0"/>
                  </a:gs>
                  <a:gs pos="100000">
                    <a:srgbClr val="A8D2E2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Resumen!$G$20:$G$23</c:f>
              <c:strCache>
                <c:ptCount val="4"/>
                <c:pt idx="0">
                  <c:v>US Dólares</c:v>
                </c:pt>
                <c:pt idx="1">
                  <c:v>Soles</c:v>
                </c:pt>
                <c:pt idx="2">
                  <c:v>Yenes</c:v>
                </c:pt>
                <c:pt idx="3">
                  <c:v>Euros</c:v>
                </c:pt>
              </c:strCache>
            </c:strRef>
          </c:cat>
          <c:val>
            <c:numRef>
              <c:f>Resumen!$H$20:$H$23</c:f>
              <c:numCache>
                <c:ptCount val="4"/>
                <c:pt idx="0">
                  <c:v>7288.32920424</c:v>
                </c:pt>
                <c:pt idx="1">
                  <c:v>2106.7179548599997</c:v>
                </c:pt>
                <c:pt idx="2">
                  <c:v>135.21478151</c:v>
                </c:pt>
                <c:pt idx="3">
                  <c:v>320.43822994</c:v>
                </c:pt>
              </c:numCache>
            </c:numRef>
          </c:val>
        </c:ser>
        <c:firstSliceAng val="145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475"/>
          <c:y val="0.136"/>
          <c:w val="0.775"/>
          <c:h val="0.7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'DEP-C1'!$B$15</c:f>
              <c:strCache>
                <c:ptCount val="1"/>
                <c:pt idx="0">
                  <c:v>Deuda Interna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'DEP-C1'!$C$12:$BI$13</c:f>
              <c:multiLvlStrCache/>
            </c:multiLvlStrRef>
          </c:cat>
          <c:val>
            <c:numRef>
              <c:f>'DEP-C1'!$C$15:$BI$15</c:f>
              <c:numCache/>
            </c:numRef>
          </c:val>
        </c:ser>
        <c:ser>
          <c:idx val="2"/>
          <c:order val="1"/>
          <c:tx>
            <c:strRef>
              <c:f>'DEP-C1'!$B$16</c:f>
              <c:strCache>
                <c:ptCount val="1"/>
                <c:pt idx="0">
                  <c:v>Deuda Externa</c:v>
                </c:pt>
              </c:strCache>
            </c:strRef>
          </c:tx>
          <c:spPr>
            <a:gradFill rotWithShape="1">
              <a:gsLst>
                <a:gs pos="0">
                  <a:srgbClr val="769BA9"/>
                </a:gs>
                <a:gs pos="80000">
                  <a:srgbClr val="9CCBDD"/>
                </a:gs>
                <a:gs pos="100000">
                  <a:srgbClr val="9BCDDF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delete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'DEP-C1'!$C$12:$BI$13</c:f>
              <c:multiLvlStrCache/>
            </c:multiLvlStrRef>
          </c:cat>
          <c:val>
            <c:numRef>
              <c:f>'DEP-C1'!$C$16:$BI$16</c:f>
              <c:numCache/>
            </c:numRef>
          </c:val>
        </c:ser>
        <c:axId val="20252891"/>
        <c:axId val="48058292"/>
      </c:barChart>
      <c:catAx>
        <c:axId val="202528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058292"/>
        <c:crosses val="autoZero"/>
        <c:auto val="1"/>
        <c:lblOffset val="100"/>
        <c:tickLblSkip val="1"/>
        <c:noMultiLvlLbl val="0"/>
      </c:catAx>
      <c:valAx>
        <c:axId val="480582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25289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7"/>
          <c:y val="0.39375"/>
          <c:w val="0.193"/>
          <c:h val="0.14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hyperlink" Target="#Reporte_Deuda_Empresas_SG_30112023.xls#Indice!B6" /><Relationship Id="rId3" Type="http://schemas.openxmlformats.org/officeDocument/2006/relationships/hyperlink" Target="#Reporte_Deuda_Empresas_SG_30112023.xls#Indice!B6" /><Relationship Id="rId4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hyperlink" Target="#Reporte_Deuda_Empresas_SG_30112023.xls#Indice!B6" /><Relationship Id="rId3" Type="http://schemas.openxmlformats.org/officeDocument/2006/relationships/hyperlink" Target="#Reporte_Deuda_Empresas_SG_30112023.xls#Indice!B6" /><Relationship Id="rId4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hyperlink" Target="#Reporte_Deuda_Empresas_SG_30112023.xls#Indice!B6" /><Relationship Id="rId3" Type="http://schemas.openxmlformats.org/officeDocument/2006/relationships/hyperlink" Target="#Reporte_Deuda_Empresas_SG_30112023.xls#Indice!B6" /><Relationship Id="rId4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hyperlink" Target="#Reporte_Deuda_Empresas_SG_30112023.xls#Indice!B6" /><Relationship Id="rId3" Type="http://schemas.openxmlformats.org/officeDocument/2006/relationships/hyperlink" Target="#Reporte_Deuda_Empresas_SG_30112023.xls#Indice!B6" /><Relationship Id="rId4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hyperlink" Target="#Reporte_Deuda_Empresas_SG_30112023.xls#Indice!B6" /><Relationship Id="rId3" Type="http://schemas.openxmlformats.org/officeDocument/2006/relationships/hyperlink" Target="#Reporte_Deuda_Empresas_SG_30112023.xls#Indice!B6" /><Relationship Id="rId4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image" Target="../media/image2.jpeg" /><Relationship Id="rId8" Type="http://schemas.openxmlformats.org/officeDocument/2006/relationships/hyperlink" Target="#Reporte_Deuda_Empresas_SG_30112023.xls#Indice!B6" /><Relationship Id="rId9" Type="http://schemas.openxmlformats.org/officeDocument/2006/relationships/hyperlink" Target="#Reporte_Deuda_Empresas_SG_30112023.xls#Indice!B6" /><Relationship Id="rId10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image" Target="../media/image2.jpeg" /><Relationship Id="rId3" Type="http://schemas.openxmlformats.org/officeDocument/2006/relationships/hyperlink" Target="#Reporte_Deuda_Empresas_SG_30112023.xls#Indice!B6" /><Relationship Id="rId4" Type="http://schemas.openxmlformats.org/officeDocument/2006/relationships/hyperlink" Target="#Reporte_Deuda_Empresas_SG_30112023.xls#Indice!B6" /><Relationship Id="rId5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hyperlink" Target="#Reporte_Deuda_Empresas_SG_30112023.xls#Indice!B6" /><Relationship Id="rId3" Type="http://schemas.openxmlformats.org/officeDocument/2006/relationships/hyperlink" Target="#Reporte_Deuda_Empresas_SG_30112023.xls#Indice!B6" /><Relationship Id="rId4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hyperlink" Target="#Reporte_Deuda_Empresas_SG_30112023.xls#Indice!B6" /><Relationship Id="rId3" Type="http://schemas.openxmlformats.org/officeDocument/2006/relationships/hyperlink" Target="#Reporte_Deuda_Empresas_SG_30112023.xls#Indice!B6" /><Relationship Id="rId4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hyperlink" Target="#Reporte_Deuda_Empresas_SG_30112023.xls#Indice!B6" /><Relationship Id="rId3" Type="http://schemas.openxmlformats.org/officeDocument/2006/relationships/hyperlink" Target="#Reporte_Deuda_Empresas_SG_30112023.xls#Indice!B6" /><Relationship Id="rId4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hyperlink" Target="#Reporte_Deuda_Empresas_SG_30112023.xls#Indice!B6" /><Relationship Id="rId3" Type="http://schemas.openxmlformats.org/officeDocument/2006/relationships/hyperlink" Target="#Reporte_Deuda_Empresas_SG_30112023.xls#Indice!B6" /><Relationship Id="rId4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38100</xdr:rowOff>
    </xdr:from>
    <xdr:to>
      <xdr:col>6</xdr:col>
      <xdr:colOff>0</xdr:colOff>
      <xdr:row>2</xdr:row>
      <xdr:rowOff>114300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38100"/>
          <a:ext cx="53054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6191250</xdr:colOff>
      <xdr:row>0</xdr:row>
      <xdr:rowOff>152400</xdr:rowOff>
    </xdr:from>
    <xdr:to>
      <xdr:col>1</xdr:col>
      <xdr:colOff>6591300</xdr:colOff>
      <xdr:row>3</xdr:row>
      <xdr:rowOff>0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48425" y="152400"/>
          <a:ext cx="400050" cy="333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238125</xdr:colOff>
      <xdr:row>0</xdr:row>
      <xdr:rowOff>38100</xdr:rowOff>
    </xdr:from>
    <xdr:to>
      <xdr:col>1</xdr:col>
      <xdr:colOff>6124575</xdr:colOff>
      <xdr:row>3</xdr:row>
      <xdr:rowOff>76200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38125" y="38100"/>
          <a:ext cx="61436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666750</xdr:colOff>
      <xdr:row>0</xdr:row>
      <xdr:rowOff>114300</xdr:rowOff>
    </xdr:from>
    <xdr:to>
      <xdr:col>3</xdr:col>
      <xdr:colOff>1066800</xdr:colOff>
      <xdr:row>1</xdr:row>
      <xdr:rowOff>200025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24575" y="114300"/>
          <a:ext cx="400050" cy="3238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276225</xdr:colOff>
      <xdr:row>0</xdr:row>
      <xdr:rowOff>19050</xdr:rowOff>
    </xdr:from>
    <xdr:to>
      <xdr:col>3</xdr:col>
      <xdr:colOff>590550</xdr:colOff>
      <xdr:row>2</xdr:row>
      <xdr:rowOff>9525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76225" y="19050"/>
          <a:ext cx="57721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5534025</xdr:colOff>
      <xdr:row>0</xdr:row>
      <xdr:rowOff>114300</xdr:rowOff>
    </xdr:from>
    <xdr:to>
      <xdr:col>1</xdr:col>
      <xdr:colOff>5886450</xdr:colOff>
      <xdr:row>2</xdr:row>
      <xdr:rowOff>104775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114300"/>
          <a:ext cx="352425" cy="3143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38100</xdr:rowOff>
    </xdr:from>
    <xdr:to>
      <xdr:col>1</xdr:col>
      <xdr:colOff>5467350</xdr:colOff>
      <xdr:row>2</xdr:row>
      <xdr:rowOff>152400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5750" y="38100"/>
          <a:ext cx="54673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19050</xdr:colOff>
      <xdr:row>0</xdr:row>
      <xdr:rowOff>114300</xdr:rowOff>
    </xdr:from>
    <xdr:to>
      <xdr:col>6</xdr:col>
      <xdr:colOff>381000</xdr:colOff>
      <xdr:row>2</xdr:row>
      <xdr:rowOff>104775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114300"/>
          <a:ext cx="361950" cy="3143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19050</xdr:rowOff>
    </xdr:from>
    <xdr:to>
      <xdr:col>5</xdr:col>
      <xdr:colOff>1466850</xdr:colOff>
      <xdr:row>3</xdr:row>
      <xdr:rowOff>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61950" y="19050"/>
          <a:ext cx="52673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28575</xdr:colOff>
      <xdr:row>0</xdr:row>
      <xdr:rowOff>85725</xdr:rowOff>
    </xdr:from>
    <xdr:to>
      <xdr:col>6</xdr:col>
      <xdr:colOff>390525</xdr:colOff>
      <xdr:row>1</xdr:row>
      <xdr:rowOff>190500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85725"/>
          <a:ext cx="361950" cy="304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5</xdr:col>
      <xdr:colOff>257175</xdr:colOff>
      <xdr:row>2</xdr:row>
      <xdr:rowOff>28575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5750" y="0"/>
          <a:ext cx="52292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10</xdr:row>
      <xdr:rowOff>28575</xdr:rowOff>
    </xdr:from>
    <xdr:to>
      <xdr:col>4</xdr:col>
      <xdr:colOff>0</xdr:colOff>
      <xdr:row>25</xdr:row>
      <xdr:rowOff>114300</xdr:rowOff>
    </xdr:to>
    <xdr:graphicFrame>
      <xdr:nvGraphicFramePr>
        <xdr:cNvPr id="1" name="2 Gráfico"/>
        <xdr:cNvGraphicFramePr/>
      </xdr:nvGraphicFramePr>
      <xdr:xfrm>
        <a:off x="190500" y="2324100"/>
        <a:ext cx="4114800" cy="251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48</xdr:row>
      <xdr:rowOff>38100</xdr:rowOff>
    </xdr:from>
    <xdr:to>
      <xdr:col>4</xdr:col>
      <xdr:colOff>0</xdr:colOff>
      <xdr:row>63</xdr:row>
      <xdr:rowOff>152400</xdr:rowOff>
    </xdr:to>
    <xdr:graphicFrame>
      <xdr:nvGraphicFramePr>
        <xdr:cNvPr id="2" name="1 Gráfico"/>
        <xdr:cNvGraphicFramePr/>
      </xdr:nvGraphicFramePr>
      <xdr:xfrm>
        <a:off x="161925" y="8582025"/>
        <a:ext cx="4143375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466725</xdr:colOff>
      <xdr:row>48</xdr:row>
      <xdr:rowOff>9525</xdr:rowOff>
    </xdr:from>
    <xdr:to>
      <xdr:col>7</xdr:col>
      <xdr:colOff>1362075</xdr:colOff>
      <xdr:row>63</xdr:row>
      <xdr:rowOff>152400</xdr:rowOff>
    </xdr:to>
    <xdr:graphicFrame>
      <xdr:nvGraphicFramePr>
        <xdr:cNvPr id="3" name="1 Gráfico"/>
        <xdr:cNvGraphicFramePr/>
      </xdr:nvGraphicFramePr>
      <xdr:xfrm>
        <a:off x="4772025" y="8553450"/>
        <a:ext cx="4124325" cy="2571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38100</xdr:colOff>
      <xdr:row>10</xdr:row>
      <xdr:rowOff>28575</xdr:rowOff>
    </xdr:from>
    <xdr:to>
      <xdr:col>7</xdr:col>
      <xdr:colOff>1371600</xdr:colOff>
      <xdr:row>25</xdr:row>
      <xdr:rowOff>133350</xdr:rowOff>
    </xdr:to>
    <xdr:graphicFrame>
      <xdr:nvGraphicFramePr>
        <xdr:cNvPr id="4" name="2 Gráfico"/>
        <xdr:cNvGraphicFramePr/>
      </xdr:nvGraphicFramePr>
      <xdr:xfrm>
        <a:off x="4810125" y="2324100"/>
        <a:ext cx="4095750" cy="25336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9525</xdr:colOff>
      <xdr:row>28</xdr:row>
      <xdr:rowOff>161925</xdr:rowOff>
    </xdr:from>
    <xdr:to>
      <xdr:col>4</xdr:col>
      <xdr:colOff>9525</xdr:colOff>
      <xdr:row>44</xdr:row>
      <xdr:rowOff>114300</xdr:rowOff>
    </xdr:to>
    <xdr:graphicFrame>
      <xdr:nvGraphicFramePr>
        <xdr:cNvPr id="5" name="1 Gráfico"/>
        <xdr:cNvGraphicFramePr/>
      </xdr:nvGraphicFramePr>
      <xdr:xfrm>
        <a:off x="171450" y="5419725"/>
        <a:ext cx="4143375" cy="25431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0</xdr:colOff>
      <xdr:row>28</xdr:row>
      <xdr:rowOff>161925</xdr:rowOff>
    </xdr:from>
    <xdr:to>
      <xdr:col>7</xdr:col>
      <xdr:colOff>1362075</xdr:colOff>
      <xdr:row>44</xdr:row>
      <xdr:rowOff>142875</xdr:rowOff>
    </xdr:to>
    <xdr:graphicFrame>
      <xdr:nvGraphicFramePr>
        <xdr:cNvPr id="6" name="1 Gráfico"/>
        <xdr:cNvGraphicFramePr/>
      </xdr:nvGraphicFramePr>
      <xdr:xfrm>
        <a:off x="4772025" y="5419725"/>
        <a:ext cx="4124325" cy="25717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 editAs="oneCell">
    <xdr:from>
      <xdr:col>5</xdr:col>
      <xdr:colOff>1133475</xdr:colOff>
      <xdr:row>0</xdr:row>
      <xdr:rowOff>114300</xdr:rowOff>
    </xdr:from>
    <xdr:to>
      <xdr:col>6</xdr:col>
      <xdr:colOff>161925</xdr:colOff>
      <xdr:row>2</xdr:row>
      <xdr:rowOff>76200</xdr:rowOff>
    </xdr:to>
    <xdr:pic>
      <xdr:nvPicPr>
        <xdr:cNvPr id="7" name="Picture 2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905500" y="114300"/>
          <a:ext cx="409575" cy="3619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9525</xdr:colOff>
      <xdr:row>0</xdr:row>
      <xdr:rowOff>38100</xdr:rowOff>
    </xdr:from>
    <xdr:to>
      <xdr:col>5</xdr:col>
      <xdr:colOff>1057275</xdr:colOff>
      <xdr:row>2</xdr:row>
      <xdr:rowOff>104775</xdr:rowOff>
    </xdr:to>
    <xdr:pic>
      <xdr:nvPicPr>
        <xdr:cNvPr id="8" name="Imagen 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71450" y="38100"/>
          <a:ext cx="56578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2085975</xdr:colOff>
      <xdr:row>21</xdr:row>
      <xdr:rowOff>85725</xdr:rowOff>
    </xdr:from>
    <xdr:to>
      <xdr:col>49</xdr:col>
      <xdr:colOff>9525</xdr:colOff>
      <xdr:row>48</xdr:row>
      <xdr:rowOff>66675</xdr:rowOff>
    </xdr:to>
    <xdr:graphicFrame>
      <xdr:nvGraphicFramePr>
        <xdr:cNvPr id="1" name="7 Gráfico"/>
        <xdr:cNvGraphicFramePr/>
      </xdr:nvGraphicFramePr>
      <xdr:xfrm>
        <a:off x="2371725" y="4086225"/>
        <a:ext cx="11496675" cy="4791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17</xdr:col>
      <xdr:colOff>171450</xdr:colOff>
      <xdr:row>0</xdr:row>
      <xdr:rowOff>123825</xdr:rowOff>
    </xdr:from>
    <xdr:to>
      <xdr:col>17</xdr:col>
      <xdr:colOff>561975</xdr:colOff>
      <xdr:row>2</xdr:row>
      <xdr:rowOff>104775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38825" y="123825"/>
          <a:ext cx="390525" cy="3714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28575</xdr:colOff>
      <xdr:row>0</xdr:row>
      <xdr:rowOff>38100</xdr:rowOff>
    </xdr:from>
    <xdr:to>
      <xdr:col>17</xdr:col>
      <xdr:colOff>104775</xdr:colOff>
      <xdr:row>2</xdr:row>
      <xdr:rowOff>114300</xdr:rowOff>
    </xdr:to>
    <xdr:pic>
      <xdr:nvPicPr>
        <xdr:cNvPr id="3" name="Imagen 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14325" y="38100"/>
          <a:ext cx="54578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1000125</xdr:colOff>
      <xdr:row>0</xdr:row>
      <xdr:rowOff>114300</xdr:rowOff>
    </xdr:from>
    <xdr:to>
      <xdr:col>4</xdr:col>
      <xdr:colOff>95250</xdr:colOff>
      <xdr:row>2</xdr:row>
      <xdr:rowOff>142875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2600" y="114300"/>
          <a:ext cx="409575" cy="3619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276225</xdr:colOff>
      <xdr:row>0</xdr:row>
      <xdr:rowOff>38100</xdr:rowOff>
    </xdr:from>
    <xdr:to>
      <xdr:col>3</xdr:col>
      <xdr:colOff>923925</xdr:colOff>
      <xdr:row>3</xdr:row>
      <xdr:rowOff>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76225" y="38100"/>
          <a:ext cx="52101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676275</xdr:colOff>
      <xdr:row>0</xdr:row>
      <xdr:rowOff>133350</xdr:rowOff>
    </xdr:from>
    <xdr:to>
      <xdr:col>3</xdr:col>
      <xdr:colOff>1057275</xdr:colOff>
      <xdr:row>2</xdr:row>
      <xdr:rowOff>142875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133350"/>
          <a:ext cx="381000" cy="333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28575</xdr:colOff>
      <xdr:row>0</xdr:row>
      <xdr:rowOff>38100</xdr:rowOff>
    </xdr:from>
    <xdr:to>
      <xdr:col>3</xdr:col>
      <xdr:colOff>609600</xdr:colOff>
      <xdr:row>3</xdr:row>
      <xdr:rowOff>38100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14325" y="38100"/>
          <a:ext cx="5648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714375</xdr:colOff>
      <xdr:row>0</xdr:row>
      <xdr:rowOff>104775</xdr:rowOff>
    </xdr:from>
    <xdr:to>
      <xdr:col>2</xdr:col>
      <xdr:colOff>1095375</xdr:colOff>
      <xdr:row>2</xdr:row>
      <xdr:rowOff>104775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0" y="104775"/>
          <a:ext cx="381000" cy="342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19050</xdr:colOff>
      <xdr:row>0</xdr:row>
      <xdr:rowOff>28575</xdr:rowOff>
    </xdr:from>
    <xdr:to>
      <xdr:col>2</xdr:col>
      <xdr:colOff>638175</xdr:colOff>
      <xdr:row>2</xdr:row>
      <xdr:rowOff>142875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4800" y="28575"/>
          <a:ext cx="55245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552450</xdr:colOff>
      <xdr:row>0</xdr:row>
      <xdr:rowOff>114300</xdr:rowOff>
    </xdr:from>
    <xdr:to>
      <xdr:col>3</xdr:col>
      <xdr:colOff>942975</xdr:colOff>
      <xdr:row>2</xdr:row>
      <xdr:rowOff>133350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0" y="114300"/>
          <a:ext cx="390525" cy="342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276225</xdr:colOff>
      <xdr:row>0</xdr:row>
      <xdr:rowOff>38100</xdr:rowOff>
    </xdr:from>
    <xdr:to>
      <xdr:col>3</xdr:col>
      <xdr:colOff>476250</xdr:colOff>
      <xdr:row>3</xdr:row>
      <xdr:rowOff>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76225" y="38100"/>
          <a:ext cx="52673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ef.gob.pe/contenidos/deuda_publ/cuadros/set2012/Jpisconte/Mis%20documentos/FLUJOS-ESTADISTICOS/2000/3%20FLUJO%20AL%2030.09.2000/PROYEC%20ANUAL%20Y%20SALDOS%20AL%20300900%20DEX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Pagina%20WEB\2017-1%20FLUJO%20DE%20DEUDA%20AL%2031%2001%202017\DOCUME~1\cmaguina\CONFIG~1\Temp\Documents%20and%20Settings\wapaza\Escritorio\DSG_HIST_ADEUDADO_AN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Pagina%20WEB\2017-1%20FLUJO%20DE%20DEUDA%20AL%2031%2001%202017\DOCUME~1\cmaguina\CONFIG~1\Temp\_Walter%20Apaza\CAS\Saldos%20adeudados\2011\3.%20Marzo\Cuadros%20boletin%20deuda%2031.12.2010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mef.gob.pe/DOCUME~1/cmaguina/CONFIG~1/Temp/_Consultor/Consultoria%20DNEP%20Walter/Informes%20Pagos/2009/Informe%2011/Trimestre%20III/BASE%20DEUDA%20SIN%20GARANTIA%2009-2009%20SIN%20CP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Reporte_Deuda_Empresas_SG_30%2011%202023_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Y 1"/>
      <sheetName val="PROY 2"/>
      <sheetName val="PROY 3"/>
      <sheetName val="ADEUDADO"/>
      <sheetName val="SERVICIO"/>
      <sheetName val="S_ADEU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talle"/>
      <sheetName val="Hoja4"/>
      <sheetName val="DSG_HIST_ADEUDADO"/>
      <sheetName val="Hoja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inam"/>
      <sheetName val="Por entidad"/>
      <sheetName val="Compara"/>
      <sheetName val="Ev-1"/>
      <sheetName val="Gpo Financ"/>
      <sheetName val="Acreed"/>
      <sheetName val="Plazo"/>
      <sheetName val="Moned"/>
      <sheetName val="Tipo Deuda"/>
      <sheetName val="Tipo Emp"/>
      <sheetName val="Gpo Emp"/>
      <sheetName val="Deudor"/>
      <sheetName val="base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EUDA INT-EXT. Dic.2006"/>
      <sheetName val="DESEMBOLSOS"/>
      <sheetName val="SERV. ATENDIDO"/>
      <sheetName val="Tabla Dinamica"/>
      <sheetName val="RESUMEN"/>
    </sheetNames>
    <sheetDataSet>
      <sheetData sheetId="2">
        <row r="2">
          <cell r="C2">
            <v>0</v>
          </cell>
          <cell r="E2">
            <v>0</v>
          </cell>
          <cell r="F2">
            <v>0</v>
          </cell>
        </row>
        <row r="3">
          <cell r="C3">
            <v>0</v>
          </cell>
          <cell r="E3">
            <v>0</v>
          </cell>
          <cell r="F3">
            <v>0</v>
          </cell>
        </row>
        <row r="4">
          <cell r="C4">
            <v>0</v>
          </cell>
          <cell r="E4">
            <v>0</v>
          </cell>
          <cell r="F4">
            <v>0</v>
          </cell>
        </row>
        <row r="5">
          <cell r="C5">
            <v>0</v>
          </cell>
          <cell r="E5">
            <v>0</v>
          </cell>
          <cell r="F5">
            <v>0</v>
          </cell>
        </row>
        <row r="6">
          <cell r="C6">
            <v>0</v>
          </cell>
          <cell r="E6">
            <v>0</v>
          </cell>
          <cell r="F6">
            <v>0</v>
          </cell>
        </row>
        <row r="7">
          <cell r="C7">
            <v>0</v>
          </cell>
          <cell r="E7">
            <v>0</v>
          </cell>
          <cell r="F7">
            <v>0</v>
          </cell>
        </row>
        <row r="8">
          <cell r="C8">
            <v>20000</v>
          </cell>
          <cell r="E8">
            <v>0</v>
          </cell>
          <cell r="F8">
            <v>0</v>
          </cell>
        </row>
        <row r="9">
          <cell r="C9">
            <v>20000</v>
          </cell>
          <cell r="E9">
            <v>0</v>
          </cell>
          <cell r="F9">
            <v>0</v>
          </cell>
        </row>
        <row r="10">
          <cell r="C10">
            <v>0</v>
          </cell>
          <cell r="E10">
            <v>0</v>
          </cell>
          <cell r="F10">
            <v>0</v>
          </cell>
        </row>
        <row r="11">
          <cell r="C11">
            <v>16009.24</v>
          </cell>
          <cell r="E11">
            <v>0</v>
          </cell>
          <cell r="F11">
            <v>9</v>
          </cell>
        </row>
        <row r="12">
          <cell r="C12">
            <v>32465.01</v>
          </cell>
          <cell r="E12">
            <v>0</v>
          </cell>
          <cell r="F12">
            <v>9</v>
          </cell>
        </row>
        <row r="13">
          <cell r="C13">
            <v>0</v>
          </cell>
          <cell r="E13">
            <v>0</v>
          </cell>
          <cell r="F13">
            <v>0</v>
          </cell>
        </row>
        <row r="14">
          <cell r="C14">
            <v>-127588.23</v>
          </cell>
          <cell r="E14">
            <v>0</v>
          </cell>
          <cell r="F14">
            <v>0</v>
          </cell>
        </row>
        <row r="15">
          <cell r="C15">
            <v>-127240.11</v>
          </cell>
          <cell r="E15">
            <v>0</v>
          </cell>
          <cell r="F15">
            <v>0</v>
          </cell>
        </row>
        <row r="16">
          <cell r="C16">
            <v>-126890.57</v>
          </cell>
          <cell r="E16">
            <v>0</v>
          </cell>
          <cell r="F16">
            <v>0</v>
          </cell>
        </row>
        <row r="17">
          <cell r="C17">
            <v>7500</v>
          </cell>
          <cell r="E17">
            <v>0</v>
          </cell>
          <cell r="F17">
            <v>0</v>
          </cell>
        </row>
        <row r="18">
          <cell r="C18">
            <v>7500</v>
          </cell>
          <cell r="E18">
            <v>0</v>
          </cell>
          <cell r="F18">
            <v>0</v>
          </cell>
        </row>
        <row r="19">
          <cell r="C19">
            <v>7500</v>
          </cell>
          <cell r="E19">
            <v>0</v>
          </cell>
          <cell r="F19">
            <v>0</v>
          </cell>
        </row>
        <row r="20">
          <cell r="C20">
            <v>7500</v>
          </cell>
          <cell r="E20">
            <v>0</v>
          </cell>
          <cell r="F20">
            <v>0</v>
          </cell>
        </row>
        <row r="21">
          <cell r="C21">
            <v>7500</v>
          </cell>
          <cell r="E21">
            <v>0</v>
          </cell>
          <cell r="F21">
            <v>0</v>
          </cell>
        </row>
        <row r="22">
          <cell r="C22">
            <v>7500</v>
          </cell>
          <cell r="E22">
            <v>0</v>
          </cell>
          <cell r="F22">
            <v>0</v>
          </cell>
        </row>
        <row r="23">
          <cell r="C23">
            <v>-190135.75</v>
          </cell>
          <cell r="E23">
            <v>0</v>
          </cell>
          <cell r="F23">
            <v>0</v>
          </cell>
        </row>
        <row r="24">
          <cell r="C24">
            <v>-189713.35</v>
          </cell>
          <cell r="E24">
            <v>0</v>
          </cell>
          <cell r="F24">
            <v>0</v>
          </cell>
        </row>
        <row r="25">
          <cell r="C25">
            <v>-189289.24</v>
          </cell>
          <cell r="E25">
            <v>0</v>
          </cell>
          <cell r="F25">
            <v>0</v>
          </cell>
        </row>
        <row r="26">
          <cell r="C26">
            <v>15779.93</v>
          </cell>
          <cell r="E26">
            <v>0</v>
          </cell>
          <cell r="F26">
            <v>0</v>
          </cell>
        </row>
        <row r="27">
          <cell r="C27">
            <v>17578.12</v>
          </cell>
          <cell r="E27">
            <v>0</v>
          </cell>
          <cell r="F27">
            <v>0</v>
          </cell>
        </row>
        <row r="28">
          <cell r="C28">
            <v>186641.95</v>
          </cell>
          <cell r="E28">
            <v>0</v>
          </cell>
          <cell r="F28">
            <v>0</v>
          </cell>
        </row>
        <row r="29">
          <cell r="C29">
            <v>388888.89</v>
          </cell>
          <cell r="E29">
            <v>0</v>
          </cell>
          <cell r="F29">
            <v>0</v>
          </cell>
        </row>
        <row r="30">
          <cell r="C30">
            <v>388888.89</v>
          </cell>
          <cell r="E30">
            <v>0</v>
          </cell>
          <cell r="F30">
            <v>0</v>
          </cell>
        </row>
        <row r="31">
          <cell r="C31">
            <v>388888.89</v>
          </cell>
          <cell r="E31">
            <v>0</v>
          </cell>
          <cell r="F31">
            <v>0</v>
          </cell>
        </row>
        <row r="32">
          <cell r="C32">
            <v>2971024.39</v>
          </cell>
          <cell r="E32">
            <v>0</v>
          </cell>
          <cell r="F32">
            <v>0</v>
          </cell>
        </row>
        <row r="33">
          <cell r="C33">
            <v>355919.7</v>
          </cell>
          <cell r="E33">
            <v>5.5</v>
          </cell>
          <cell r="F33">
            <v>0</v>
          </cell>
        </row>
        <row r="34">
          <cell r="C34">
            <v>0</v>
          </cell>
          <cell r="E34">
            <v>0</v>
          </cell>
          <cell r="F34">
            <v>0</v>
          </cell>
        </row>
        <row r="35">
          <cell r="C35">
            <v>22029022.88</v>
          </cell>
          <cell r="E35">
            <v>0</v>
          </cell>
          <cell r="F35">
            <v>0</v>
          </cell>
        </row>
        <row r="36">
          <cell r="C36">
            <v>-199369.1299999999</v>
          </cell>
          <cell r="E36">
            <v>0</v>
          </cell>
          <cell r="F36">
            <v>0</v>
          </cell>
        </row>
        <row r="37">
          <cell r="C37">
            <v>-932684.620000001</v>
          </cell>
          <cell r="E37">
            <v>0</v>
          </cell>
          <cell r="F37">
            <v>0</v>
          </cell>
        </row>
        <row r="38">
          <cell r="E38">
            <v>0</v>
          </cell>
          <cell r="F38">
            <v>0</v>
          </cell>
        </row>
        <row r="39">
          <cell r="E39">
            <v>0</v>
          </cell>
          <cell r="F39">
            <v>0</v>
          </cell>
        </row>
        <row r="40">
          <cell r="E40">
            <v>0</v>
          </cell>
          <cell r="F40">
            <v>0</v>
          </cell>
        </row>
        <row r="41">
          <cell r="E41">
            <v>0</v>
          </cell>
          <cell r="F41">
            <v>0</v>
          </cell>
        </row>
        <row r="42">
          <cell r="C42">
            <v>1000000</v>
          </cell>
          <cell r="E42">
            <v>0</v>
          </cell>
          <cell r="F42">
            <v>0</v>
          </cell>
        </row>
        <row r="43">
          <cell r="C43">
            <v>153771827</v>
          </cell>
          <cell r="E43">
            <v>0</v>
          </cell>
          <cell r="F43">
            <v>0</v>
          </cell>
        </row>
        <row r="44">
          <cell r="C44">
            <v>134095006</v>
          </cell>
          <cell r="E44">
            <v>0</v>
          </cell>
          <cell r="F44">
            <v>0</v>
          </cell>
        </row>
        <row r="45">
          <cell r="C45">
            <v>232848</v>
          </cell>
          <cell r="E45">
            <v>0</v>
          </cell>
          <cell r="F45">
            <v>0</v>
          </cell>
        </row>
        <row r="46">
          <cell r="C46">
            <v>234390</v>
          </cell>
          <cell r="E46">
            <v>0</v>
          </cell>
          <cell r="F46">
            <v>0</v>
          </cell>
        </row>
        <row r="47">
          <cell r="C47">
            <v>234777</v>
          </cell>
          <cell r="E47">
            <v>0</v>
          </cell>
          <cell r="F47">
            <v>0</v>
          </cell>
        </row>
        <row r="48">
          <cell r="C48">
            <v>2732515</v>
          </cell>
          <cell r="E48">
            <v>0</v>
          </cell>
          <cell r="F48">
            <v>0</v>
          </cell>
        </row>
        <row r="49">
          <cell r="C49">
            <v>215090</v>
          </cell>
          <cell r="E49">
            <v>0</v>
          </cell>
          <cell r="F49">
            <v>0</v>
          </cell>
        </row>
        <row r="50">
          <cell r="C50">
            <v>215746</v>
          </cell>
          <cell r="E50">
            <v>0</v>
          </cell>
          <cell r="F50">
            <v>0</v>
          </cell>
        </row>
        <row r="51">
          <cell r="C51">
            <v>216404</v>
          </cell>
          <cell r="E51">
            <v>0</v>
          </cell>
          <cell r="F51">
            <v>0</v>
          </cell>
        </row>
        <row r="52">
          <cell r="C52">
            <v>146.67</v>
          </cell>
          <cell r="E52">
            <v>0</v>
          </cell>
          <cell r="F52">
            <v>0</v>
          </cell>
        </row>
        <row r="53">
          <cell r="C53">
            <v>146.67</v>
          </cell>
          <cell r="E53">
            <v>0</v>
          </cell>
          <cell r="F53">
            <v>0</v>
          </cell>
        </row>
        <row r="54">
          <cell r="C54">
            <v>146.67</v>
          </cell>
          <cell r="E54">
            <v>0</v>
          </cell>
          <cell r="F54">
            <v>0</v>
          </cell>
        </row>
        <row r="55">
          <cell r="C55">
            <v>373.33</v>
          </cell>
          <cell r="E55">
            <v>0</v>
          </cell>
          <cell r="F55">
            <v>0</v>
          </cell>
        </row>
        <row r="56">
          <cell r="C56">
            <v>373.33</v>
          </cell>
          <cell r="E56">
            <v>0</v>
          </cell>
          <cell r="F56">
            <v>0</v>
          </cell>
        </row>
        <row r="57">
          <cell r="C57">
            <v>373.33</v>
          </cell>
          <cell r="E57">
            <v>0</v>
          </cell>
          <cell r="F57">
            <v>0</v>
          </cell>
        </row>
        <row r="58">
          <cell r="C58">
            <v>177.78</v>
          </cell>
          <cell r="E58">
            <v>0</v>
          </cell>
          <cell r="F58">
            <v>0</v>
          </cell>
        </row>
        <row r="59">
          <cell r="C59">
            <v>177.78</v>
          </cell>
          <cell r="E59">
            <v>0</v>
          </cell>
          <cell r="F59">
            <v>0</v>
          </cell>
        </row>
        <row r="60">
          <cell r="C60">
            <v>177.78</v>
          </cell>
          <cell r="E60">
            <v>0</v>
          </cell>
          <cell r="F60">
            <v>0</v>
          </cell>
        </row>
        <row r="61">
          <cell r="C61">
            <v>104.17</v>
          </cell>
          <cell r="E61">
            <v>0</v>
          </cell>
          <cell r="F61">
            <v>0</v>
          </cell>
        </row>
        <row r="62">
          <cell r="C62">
            <v>104.17</v>
          </cell>
          <cell r="E62">
            <v>0</v>
          </cell>
          <cell r="F62">
            <v>0</v>
          </cell>
        </row>
        <row r="63">
          <cell r="C63">
            <v>104.17</v>
          </cell>
          <cell r="E63">
            <v>0</v>
          </cell>
          <cell r="F63">
            <v>0</v>
          </cell>
        </row>
        <row r="64">
          <cell r="C64">
            <v>100</v>
          </cell>
          <cell r="E64">
            <v>0</v>
          </cell>
          <cell r="F64">
            <v>0</v>
          </cell>
        </row>
        <row r="65">
          <cell r="C65">
            <v>100</v>
          </cell>
          <cell r="E65">
            <v>0</v>
          </cell>
          <cell r="F65">
            <v>0</v>
          </cell>
        </row>
        <row r="66">
          <cell r="C66">
            <v>100</v>
          </cell>
          <cell r="E66">
            <v>0</v>
          </cell>
          <cell r="F66">
            <v>0</v>
          </cell>
        </row>
        <row r="67">
          <cell r="C67">
            <v>111.11</v>
          </cell>
          <cell r="E67">
            <v>0</v>
          </cell>
          <cell r="F67">
            <v>0</v>
          </cell>
        </row>
        <row r="68">
          <cell r="C68">
            <v>111.11</v>
          </cell>
          <cell r="E68">
            <v>0</v>
          </cell>
          <cell r="F68">
            <v>0</v>
          </cell>
        </row>
        <row r="69">
          <cell r="C69">
            <v>111.11</v>
          </cell>
          <cell r="E69">
            <v>0</v>
          </cell>
          <cell r="F69">
            <v>0</v>
          </cell>
        </row>
        <row r="70">
          <cell r="C70">
            <v>260</v>
          </cell>
          <cell r="E70">
            <v>0</v>
          </cell>
          <cell r="F70">
            <v>0</v>
          </cell>
        </row>
        <row r="71">
          <cell r="C71">
            <v>260</v>
          </cell>
          <cell r="E71">
            <v>0</v>
          </cell>
          <cell r="F71">
            <v>0</v>
          </cell>
        </row>
        <row r="72">
          <cell r="C72">
            <v>260</v>
          </cell>
          <cell r="E72">
            <v>0</v>
          </cell>
          <cell r="F72">
            <v>0</v>
          </cell>
        </row>
        <row r="73">
          <cell r="C73">
            <v>213.33</v>
          </cell>
          <cell r="E73">
            <v>0</v>
          </cell>
          <cell r="F73">
            <v>0</v>
          </cell>
        </row>
        <row r="74">
          <cell r="C74">
            <v>213.33</v>
          </cell>
          <cell r="E74">
            <v>0</v>
          </cell>
          <cell r="F74">
            <v>0</v>
          </cell>
        </row>
        <row r="75">
          <cell r="C75">
            <v>213.33</v>
          </cell>
          <cell r="E75">
            <v>0</v>
          </cell>
          <cell r="F75">
            <v>0</v>
          </cell>
        </row>
        <row r="76">
          <cell r="C76">
            <v>13549.41</v>
          </cell>
          <cell r="E76">
            <v>0</v>
          </cell>
          <cell r="F76">
            <v>0</v>
          </cell>
        </row>
        <row r="77">
          <cell r="C77">
            <v>13604.61</v>
          </cell>
          <cell r="E77">
            <v>0</v>
          </cell>
          <cell r="F77">
            <v>0</v>
          </cell>
        </row>
        <row r="78">
          <cell r="C78">
            <v>13660.04</v>
          </cell>
          <cell r="E78">
            <v>0</v>
          </cell>
          <cell r="F78">
            <v>0</v>
          </cell>
        </row>
        <row r="79">
          <cell r="C79">
            <v>-3062.3800000000047</v>
          </cell>
          <cell r="E79">
            <v>0</v>
          </cell>
          <cell r="F79">
            <v>0</v>
          </cell>
        </row>
        <row r="80">
          <cell r="C80">
            <v>-2030.3699999999953</v>
          </cell>
          <cell r="E80">
            <v>0</v>
          </cell>
          <cell r="F80">
            <v>0</v>
          </cell>
        </row>
        <row r="81">
          <cell r="C81">
            <v>-7919.559999999823</v>
          </cell>
          <cell r="E81">
            <v>0</v>
          </cell>
          <cell r="F81">
            <v>0</v>
          </cell>
        </row>
        <row r="82">
          <cell r="C82">
            <v>-9714.34999999986</v>
          </cell>
          <cell r="E82">
            <v>0</v>
          </cell>
          <cell r="F82">
            <v>0</v>
          </cell>
        </row>
        <row r="83">
          <cell r="C83">
            <v>-8054.170000000158</v>
          </cell>
          <cell r="E83">
            <v>0</v>
          </cell>
          <cell r="F83">
            <v>0</v>
          </cell>
        </row>
        <row r="84">
          <cell r="C84">
            <v>-7908.340000000084</v>
          </cell>
          <cell r="E84">
            <v>0</v>
          </cell>
          <cell r="F84">
            <v>0</v>
          </cell>
        </row>
        <row r="85">
          <cell r="C85">
            <v>-3600.820000000007</v>
          </cell>
          <cell r="E85">
            <v>0</v>
          </cell>
          <cell r="F85">
            <v>0</v>
          </cell>
        </row>
        <row r="86">
          <cell r="C86">
            <v>-78.51999999999862</v>
          </cell>
          <cell r="E86">
            <v>0</v>
          </cell>
          <cell r="F86">
            <v>0</v>
          </cell>
        </row>
        <row r="87">
          <cell r="C87">
            <v>-157.04999999999927</v>
          </cell>
          <cell r="E87">
            <v>0</v>
          </cell>
          <cell r="F87">
            <v>0</v>
          </cell>
        </row>
        <row r="88">
          <cell r="C88">
            <v>-67.30000000000018</v>
          </cell>
          <cell r="E88">
            <v>0</v>
          </cell>
          <cell r="F88">
            <v>0</v>
          </cell>
        </row>
        <row r="89">
          <cell r="C89">
            <v>-7033.369999999995</v>
          </cell>
          <cell r="E89">
            <v>0</v>
          </cell>
          <cell r="F89">
            <v>0</v>
          </cell>
        </row>
        <row r="90">
          <cell r="C90">
            <v>-41213.09</v>
          </cell>
          <cell r="E90">
            <v>0</v>
          </cell>
          <cell r="F90">
            <v>0</v>
          </cell>
        </row>
        <row r="91">
          <cell r="C91">
            <v>30000</v>
          </cell>
          <cell r="E91">
            <v>0</v>
          </cell>
          <cell r="F91">
            <v>0</v>
          </cell>
        </row>
        <row r="92">
          <cell r="C92">
            <v>30000</v>
          </cell>
          <cell r="E92">
            <v>0</v>
          </cell>
          <cell r="F92">
            <v>0</v>
          </cell>
        </row>
        <row r="93">
          <cell r="C93">
            <v>30000</v>
          </cell>
          <cell r="E93">
            <v>0</v>
          </cell>
          <cell r="F93">
            <v>0</v>
          </cell>
        </row>
        <row r="94">
          <cell r="C94">
            <v>-4935.699999999953</v>
          </cell>
          <cell r="E94">
            <v>0</v>
          </cell>
          <cell r="F94">
            <v>0</v>
          </cell>
        </row>
        <row r="95">
          <cell r="C95">
            <v>-2512.719999999972</v>
          </cell>
          <cell r="E95">
            <v>0</v>
          </cell>
          <cell r="F95">
            <v>0</v>
          </cell>
        </row>
        <row r="96">
          <cell r="C96">
            <v>-3017.5100000000093</v>
          </cell>
          <cell r="E96">
            <v>0</v>
          </cell>
          <cell r="F96">
            <v>0</v>
          </cell>
        </row>
        <row r="97">
          <cell r="C97">
            <v>-4027.0800000000163</v>
          </cell>
          <cell r="E97">
            <v>0</v>
          </cell>
          <cell r="F97">
            <v>0</v>
          </cell>
        </row>
        <row r="98">
          <cell r="C98">
            <v>-6842.670000000042</v>
          </cell>
          <cell r="E98">
            <v>0</v>
          </cell>
          <cell r="F98">
            <v>0</v>
          </cell>
        </row>
        <row r="99">
          <cell r="C99">
            <v>100000</v>
          </cell>
          <cell r="E99">
            <v>0</v>
          </cell>
          <cell r="F99">
            <v>0</v>
          </cell>
        </row>
        <row r="100">
          <cell r="C100">
            <v>-329031.5200000005</v>
          </cell>
          <cell r="E100">
            <v>0</v>
          </cell>
          <cell r="F100">
            <v>0</v>
          </cell>
        </row>
        <row r="101">
          <cell r="C101">
            <v>-364115.5800000001</v>
          </cell>
          <cell r="E101">
            <v>0</v>
          </cell>
          <cell r="F101">
            <v>0</v>
          </cell>
        </row>
        <row r="102">
          <cell r="C102">
            <v>-74588.78999999992</v>
          </cell>
          <cell r="E102">
            <v>0</v>
          </cell>
          <cell r="F102">
            <v>0</v>
          </cell>
        </row>
        <row r="103">
          <cell r="C103">
            <v>-50202.640000000014</v>
          </cell>
          <cell r="E103">
            <v>0</v>
          </cell>
          <cell r="F103">
            <v>0</v>
          </cell>
        </row>
        <row r="104">
          <cell r="C104">
            <v>-109867.40000000014</v>
          </cell>
          <cell r="E104">
            <v>0</v>
          </cell>
          <cell r="F104">
            <v>0</v>
          </cell>
        </row>
        <row r="105">
          <cell r="C105">
            <v>2000000</v>
          </cell>
          <cell r="E105">
            <v>0</v>
          </cell>
          <cell r="F105">
            <v>0</v>
          </cell>
        </row>
        <row r="106">
          <cell r="C106">
            <v>625000</v>
          </cell>
          <cell r="E106">
            <v>0</v>
          </cell>
          <cell r="F106">
            <v>0</v>
          </cell>
        </row>
        <row r="107">
          <cell r="C107">
            <v>3000000</v>
          </cell>
          <cell r="E107">
            <v>0</v>
          </cell>
          <cell r="F107">
            <v>0</v>
          </cell>
        </row>
        <row r="108">
          <cell r="C108">
            <v>0</v>
          </cell>
          <cell r="E108">
            <v>0</v>
          </cell>
          <cell r="F108">
            <v>0</v>
          </cell>
        </row>
        <row r="109">
          <cell r="C109">
            <v>0</v>
          </cell>
          <cell r="E109">
            <v>0</v>
          </cell>
          <cell r="F109">
            <v>0</v>
          </cell>
        </row>
        <row r="110">
          <cell r="C110">
            <v>0</v>
          </cell>
          <cell r="E110">
            <v>0</v>
          </cell>
          <cell r="F110">
            <v>0</v>
          </cell>
        </row>
        <row r="111">
          <cell r="C111">
            <v>0</v>
          </cell>
          <cell r="E111">
            <v>0</v>
          </cell>
          <cell r="F111">
            <v>0</v>
          </cell>
        </row>
        <row r="112">
          <cell r="C112">
            <v>0</v>
          </cell>
          <cell r="E112">
            <v>0</v>
          </cell>
          <cell r="F112">
            <v>0</v>
          </cell>
        </row>
        <row r="113">
          <cell r="C113">
            <v>42124.06</v>
          </cell>
          <cell r="E113">
            <v>0</v>
          </cell>
          <cell r="F113">
            <v>0</v>
          </cell>
        </row>
        <row r="114">
          <cell r="C114">
            <v>42395.94</v>
          </cell>
          <cell r="E114">
            <v>0</v>
          </cell>
          <cell r="F114">
            <v>0</v>
          </cell>
        </row>
        <row r="115">
          <cell r="C115">
            <v>42669.63</v>
          </cell>
          <cell r="E115">
            <v>0</v>
          </cell>
          <cell r="F115">
            <v>0</v>
          </cell>
        </row>
        <row r="116">
          <cell r="C116">
            <v>20145.72</v>
          </cell>
          <cell r="E116">
            <v>0</v>
          </cell>
          <cell r="F116">
            <v>0</v>
          </cell>
        </row>
        <row r="117">
          <cell r="C117">
            <v>20179.65</v>
          </cell>
          <cell r="E117">
            <v>0</v>
          </cell>
          <cell r="F117">
            <v>0</v>
          </cell>
        </row>
        <row r="118">
          <cell r="C118">
            <v>20213.64</v>
          </cell>
          <cell r="E118">
            <v>0</v>
          </cell>
          <cell r="F118">
            <v>0</v>
          </cell>
        </row>
        <row r="119">
          <cell r="C119">
            <v>20247.69</v>
          </cell>
          <cell r="E119">
            <v>0</v>
          </cell>
          <cell r="F119">
            <v>0</v>
          </cell>
        </row>
        <row r="120">
          <cell r="C120">
            <v>20281.79</v>
          </cell>
          <cell r="E120">
            <v>0</v>
          </cell>
          <cell r="F120">
            <v>0</v>
          </cell>
        </row>
        <row r="121">
          <cell r="C121">
            <v>37885.8</v>
          </cell>
          <cell r="E121">
            <v>0</v>
          </cell>
          <cell r="F121">
            <v>0</v>
          </cell>
        </row>
        <row r="122">
          <cell r="C122">
            <v>-7910</v>
          </cell>
          <cell r="E122">
            <v>0</v>
          </cell>
          <cell r="F122">
            <v>0</v>
          </cell>
        </row>
        <row r="123">
          <cell r="C123">
            <v>-49465</v>
          </cell>
          <cell r="E123">
            <v>0</v>
          </cell>
          <cell r="F123">
            <v>0</v>
          </cell>
        </row>
        <row r="124">
          <cell r="C124">
            <v>-31820.5</v>
          </cell>
          <cell r="E124">
            <v>0</v>
          </cell>
          <cell r="F124">
            <v>0</v>
          </cell>
        </row>
        <row r="125">
          <cell r="C125">
            <v>-146569.83000000007</v>
          </cell>
          <cell r="E125">
            <v>0</v>
          </cell>
          <cell r="F125">
            <v>0</v>
          </cell>
        </row>
        <row r="126">
          <cell r="C126">
            <v>15089.59</v>
          </cell>
          <cell r="E126">
            <v>0</v>
          </cell>
          <cell r="F126">
            <v>0</v>
          </cell>
        </row>
        <row r="127">
          <cell r="C127">
            <v>15293.75</v>
          </cell>
          <cell r="E127">
            <v>0</v>
          </cell>
          <cell r="F127">
            <v>0</v>
          </cell>
        </row>
        <row r="128">
          <cell r="C128">
            <v>15500.67</v>
          </cell>
          <cell r="E128">
            <v>0</v>
          </cell>
          <cell r="F128">
            <v>0</v>
          </cell>
        </row>
        <row r="129">
          <cell r="C129">
            <v>61607.5</v>
          </cell>
          <cell r="E129">
            <v>0</v>
          </cell>
          <cell r="F129">
            <v>0</v>
          </cell>
        </row>
        <row r="130">
          <cell r="C130">
            <v>41666.67</v>
          </cell>
          <cell r="E130">
            <v>0</v>
          </cell>
          <cell r="F130">
            <v>0</v>
          </cell>
        </row>
        <row r="131">
          <cell r="C131">
            <v>41666.67</v>
          </cell>
          <cell r="E131">
            <v>0</v>
          </cell>
          <cell r="F131">
            <v>0</v>
          </cell>
        </row>
        <row r="132">
          <cell r="C132">
            <v>41666.67</v>
          </cell>
          <cell r="E132">
            <v>0</v>
          </cell>
          <cell r="F132">
            <v>0</v>
          </cell>
        </row>
        <row r="133">
          <cell r="C133">
            <v>83333.33</v>
          </cell>
          <cell r="E133">
            <v>0</v>
          </cell>
          <cell r="F133">
            <v>0</v>
          </cell>
        </row>
        <row r="134">
          <cell r="C134">
            <v>83333.33</v>
          </cell>
          <cell r="E134">
            <v>0</v>
          </cell>
          <cell r="F134">
            <v>0</v>
          </cell>
        </row>
        <row r="135">
          <cell r="C135">
            <v>83333</v>
          </cell>
          <cell r="E135">
            <v>0</v>
          </cell>
          <cell r="F135">
            <v>0</v>
          </cell>
        </row>
        <row r="136">
          <cell r="C136">
            <v>0</v>
          </cell>
          <cell r="E136">
            <v>0</v>
          </cell>
          <cell r="F136">
            <v>0</v>
          </cell>
        </row>
        <row r="137">
          <cell r="C137">
            <v>0</v>
          </cell>
          <cell r="E137">
            <v>0</v>
          </cell>
          <cell r="F137">
            <v>0</v>
          </cell>
        </row>
        <row r="138">
          <cell r="C138">
            <v>0</v>
          </cell>
          <cell r="E138">
            <v>0</v>
          </cell>
          <cell r="F138">
            <v>0</v>
          </cell>
        </row>
        <row r="139">
          <cell r="C139">
            <v>357384.23</v>
          </cell>
          <cell r="E139">
            <v>0</v>
          </cell>
          <cell r="F139">
            <v>0</v>
          </cell>
        </row>
        <row r="140">
          <cell r="C140">
            <v>2554006.48</v>
          </cell>
          <cell r="E140">
            <v>2066.38</v>
          </cell>
          <cell r="F140">
            <v>0</v>
          </cell>
        </row>
        <row r="141">
          <cell r="C141">
            <v>172192.84</v>
          </cell>
          <cell r="E141">
            <v>189.89</v>
          </cell>
          <cell r="F141">
            <v>0</v>
          </cell>
        </row>
        <row r="142">
          <cell r="C142">
            <v>163317.12</v>
          </cell>
          <cell r="E142">
            <v>189.89</v>
          </cell>
          <cell r="F142">
            <v>0</v>
          </cell>
        </row>
        <row r="143">
          <cell r="C143">
            <v>172192.84</v>
          </cell>
          <cell r="E143">
            <v>189.89</v>
          </cell>
          <cell r="F143">
            <v>0</v>
          </cell>
        </row>
        <row r="144">
          <cell r="C144">
            <v>167124.12</v>
          </cell>
          <cell r="E144">
            <v>189.89</v>
          </cell>
          <cell r="F144">
            <v>0</v>
          </cell>
        </row>
        <row r="145">
          <cell r="C145">
            <v>35811</v>
          </cell>
          <cell r="E145">
            <v>0</v>
          </cell>
          <cell r="F145">
            <v>0</v>
          </cell>
        </row>
        <row r="146">
          <cell r="C146">
            <v>38124</v>
          </cell>
          <cell r="E146">
            <v>0</v>
          </cell>
          <cell r="F146">
            <v>0</v>
          </cell>
        </row>
        <row r="147">
          <cell r="C147">
            <v>0</v>
          </cell>
          <cell r="E147">
            <v>0</v>
          </cell>
          <cell r="F147">
            <v>0</v>
          </cell>
        </row>
        <row r="148">
          <cell r="C148">
            <v>62500</v>
          </cell>
          <cell r="E148">
            <v>0</v>
          </cell>
          <cell r="F148">
            <v>0</v>
          </cell>
        </row>
        <row r="149">
          <cell r="C149">
            <v>8457.2</v>
          </cell>
          <cell r="E149">
            <v>9.35</v>
          </cell>
        </row>
        <row r="150">
          <cell r="C150">
            <v>8498.09</v>
          </cell>
          <cell r="E150">
            <v>9.35</v>
          </cell>
        </row>
        <row r="151">
          <cell r="C151">
            <v>8592.78</v>
          </cell>
          <cell r="E151">
            <v>9.35</v>
          </cell>
        </row>
        <row r="152">
          <cell r="C152">
            <v>131831.06</v>
          </cell>
          <cell r="E152">
            <v>0</v>
          </cell>
        </row>
        <row r="153">
          <cell r="C153">
            <v>62500</v>
          </cell>
          <cell r="E153">
            <v>0</v>
          </cell>
        </row>
        <row r="154">
          <cell r="C154">
            <v>62500</v>
          </cell>
          <cell r="E154">
            <v>0</v>
          </cell>
        </row>
        <row r="155">
          <cell r="C155">
            <v>82174.74</v>
          </cell>
        </row>
        <row r="156">
          <cell r="C156">
            <v>82889.66</v>
          </cell>
        </row>
        <row r="157">
          <cell r="C157">
            <v>83610.8</v>
          </cell>
        </row>
        <row r="158">
          <cell r="C158">
            <v>84338.21</v>
          </cell>
        </row>
        <row r="159">
          <cell r="C159">
            <v>85071.95</v>
          </cell>
        </row>
        <row r="160">
          <cell r="C160">
            <v>85812.08</v>
          </cell>
        </row>
        <row r="161">
          <cell r="C161">
            <v>47203.21</v>
          </cell>
        </row>
        <row r="162">
          <cell r="C162">
            <v>72052.04</v>
          </cell>
          <cell r="E162">
            <v>81.83</v>
          </cell>
        </row>
        <row r="163">
          <cell r="C163">
            <v>62500</v>
          </cell>
        </row>
        <row r="164">
          <cell r="C164">
            <v>500000</v>
          </cell>
        </row>
        <row r="166">
          <cell r="C166">
            <v>61579.02</v>
          </cell>
        </row>
        <row r="167">
          <cell r="C167">
            <v>37141.58</v>
          </cell>
        </row>
        <row r="168">
          <cell r="C168">
            <v>89494.39</v>
          </cell>
        </row>
        <row r="169">
          <cell r="C169">
            <v>254461.86</v>
          </cell>
        </row>
        <row r="170">
          <cell r="C170">
            <v>61054.74</v>
          </cell>
          <cell r="E170">
            <v>150</v>
          </cell>
          <cell r="F170">
            <v>1041.42</v>
          </cell>
        </row>
        <row r="171">
          <cell r="C171">
            <v>62080.7</v>
          </cell>
          <cell r="E171">
            <v>150</v>
          </cell>
          <cell r="F171">
            <v>982.41</v>
          </cell>
        </row>
        <row r="172">
          <cell r="C172">
            <v>63385.9</v>
          </cell>
          <cell r="E172">
            <v>150</v>
          </cell>
          <cell r="F172">
            <v>2314.74</v>
          </cell>
        </row>
        <row r="173">
          <cell r="C173">
            <v>666667</v>
          </cell>
          <cell r="E173">
            <v>0</v>
          </cell>
        </row>
        <row r="174">
          <cell r="C174">
            <v>0</v>
          </cell>
          <cell r="E174">
            <v>0</v>
          </cell>
        </row>
        <row r="175">
          <cell r="C175">
            <v>0</v>
          </cell>
          <cell r="E175">
            <v>5000</v>
          </cell>
        </row>
        <row r="176">
          <cell r="C176">
            <v>0</v>
          </cell>
          <cell r="E176">
            <v>0</v>
          </cell>
        </row>
        <row r="177">
          <cell r="C177">
            <v>100000</v>
          </cell>
          <cell r="E177">
            <v>0</v>
          </cell>
        </row>
        <row r="178">
          <cell r="C178">
            <v>0</v>
          </cell>
          <cell r="E178">
            <v>0</v>
          </cell>
        </row>
        <row r="179">
          <cell r="C179">
            <v>168.9600067138672</v>
          </cell>
          <cell r="E179">
            <v>2.950000047683716</v>
          </cell>
        </row>
        <row r="180">
          <cell r="C180">
            <v>178.3800048828125</v>
          </cell>
          <cell r="E180">
            <v>2.6500000953674316</v>
          </cell>
        </row>
        <row r="181">
          <cell r="C181">
            <v>176.8300018310547</v>
          </cell>
          <cell r="E181">
            <v>2.690000057220459</v>
          </cell>
        </row>
        <row r="182">
          <cell r="C182">
            <v>137.97999572753906</v>
          </cell>
          <cell r="E182">
            <v>2.4100000858306885</v>
          </cell>
        </row>
        <row r="183">
          <cell r="C183">
            <v>145.67999267578125</v>
          </cell>
          <cell r="E183">
            <v>2.1600000858306885</v>
          </cell>
        </row>
        <row r="184">
          <cell r="C184">
            <v>144.41000366210938</v>
          </cell>
          <cell r="E184">
            <v>2.200000047683716</v>
          </cell>
        </row>
        <row r="185">
          <cell r="C185">
            <v>81.08000183105469</v>
          </cell>
          <cell r="E185">
            <v>3.740000009536743</v>
          </cell>
        </row>
        <row r="186">
          <cell r="C186">
            <v>92.18000030517578</v>
          </cell>
          <cell r="E186">
            <v>3.380000114440918</v>
          </cell>
        </row>
        <row r="187">
          <cell r="C187">
            <v>89.27999877929688</v>
          </cell>
          <cell r="E187">
            <v>3.4800000190734863</v>
          </cell>
        </row>
        <row r="188">
          <cell r="C188">
            <v>33.2400016784668</v>
          </cell>
          <cell r="E188">
            <v>3.200000047683716</v>
          </cell>
        </row>
        <row r="189">
          <cell r="C189">
            <v>42.4900016784668</v>
          </cell>
          <cell r="E189">
            <v>2.9000000953674316</v>
          </cell>
        </row>
        <row r="190">
          <cell r="C190">
            <v>39.77000045776367</v>
          </cell>
          <cell r="E190">
            <v>2.990000009536743</v>
          </cell>
        </row>
        <row r="191">
          <cell r="C191">
            <v>156.4499969482422</v>
          </cell>
          <cell r="E191">
            <v>2.7300000190734863</v>
          </cell>
        </row>
        <row r="192">
          <cell r="C192">
            <v>165.1699981689453</v>
          </cell>
          <cell r="E192">
            <v>2.450000047683716</v>
          </cell>
        </row>
        <row r="193">
          <cell r="C193">
            <v>163.72999572753906</v>
          </cell>
          <cell r="E193">
            <v>2.5</v>
          </cell>
        </row>
        <row r="194">
          <cell r="C194">
            <v>37.060001373291016</v>
          </cell>
          <cell r="E194">
            <v>3.609999895095825</v>
          </cell>
        </row>
        <row r="195">
          <cell r="C195">
            <v>47.5</v>
          </cell>
          <cell r="E195">
            <v>3.2699999809265137</v>
          </cell>
        </row>
        <row r="196">
          <cell r="C196">
            <v>44.43000030517578</v>
          </cell>
          <cell r="E196">
            <v>3.369999885559082</v>
          </cell>
        </row>
        <row r="197">
          <cell r="C197">
            <v>47.439998626708984</v>
          </cell>
          <cell r="E197">
            <v>4.619999885559082</v>
          </cell>
        </row>
        <row r="198">
          <cell r="C198">
            <v>60.790000915527344</v>
          </cell>
          <cell r="E198">
            <v>4.190000057220459</v>
          </cell>
        </row>
        <row r="199">
          <cell r="C199">
            <v>56.869998931884766</v>
          </cell>
          <cell r="E199">
            <v>4.309999942779541</v>
          </cell>
        </row>
        <row r="200">
          <cell r="C200">
            <v>42411.26953125</v>
          </cell>
          <cell r="E200">
            <v>0</v>
          </cell>
        </row>
        <row r="201">
          <cell r="C201">
            <v>110.75</v>
          </cell>
          <cell r="E201">
            <v>0</v>
          </cell>
        </row>
        <row r="202">
          <cell r="C202">
            <v>102.0999984741211</v>
          </cell>
          <cell r="E202">
            <v>0</v>
          </cell>
        </row>
        <row r="203">
          <cell r="C203">
            <v>116.87999725341797</v>
          </cell>
          <cell r="E203">
            <v>0</v>
          </cell>
        </row>
        <row r="204">
          <cell r="C204">
            <v>48.91999816894531</v>
          </cell>
          <cell r="E204">
            <v>4.760000228881836</v>
          </cell>
        </row>
        <row r="205">
          <cell r="C205">
            <v>62.689998626708984</v>
          </cell>
          <cell r="E205">
            <v>4.320000171661377</v>
          </cell>
        </row>
        <row r="206">
          <cell r="C206">
            <v>58.630001068115234</v>
          </cell>
          <cell r="E206">
            <v>4.449999809265137</v>
          </cell>
        </row>
        <row r="207">
          <cell r="C207">
            <v>48.59000015258789</v>
          </cell>
          <cell r="E207">
            <v>4.730000019073486</v>
          </cell>
        </row>
        <row r="208">
          <cell r="C208">
            <v>62.27000045776367</v>
          </cell>
          <cell r="E208">
            <v>4.289999961853027</v>
          </cell>
        </row>
        <row r="209">
          <cell r="C209">
            <v>58.2400016784668</v>
          </cell>
          <cell r="E209">
            <v>4.420000076293945</v>
          </cell>
        </row>
        <row r="210">
          <cell r="C210">
            <v>38.08000183105469</v>
          </cell>
          <cell r="E210">
            <v>2.7899999618530273</v>
          </cell>
        </row>
        <row r="211">
          <cell r="C211">
            <v>46.220001220703125</v>
          </cell>
          <cell r="E211">
            <v>2.5299999713897705</v>
          </cell>
        </row>
        <row r="212">
          <cell r="C212">
            <v>43.900001525878906</v>
          </cell>
          <cell r="E212">
            <v>2.609999895095825</v>
          </cell>
        </row>
        <row r="213">
          <cell r="C213">
            <v>45.56999969482422</v>
          </cell>
          <cell r="E213">
            <v>4.489999771118164</v>
          </cell>
        </row>
        <row r="214">
          <cell r="C214">
            <v>58.540000915527344</v>
          </cell>
          <cell r="E214">
            <v>4.070000171661377</v>
          </cell>
        </row>
        <row r="215">
          <cell r="C215">
            <v>54.720001220703125</v>
          </cell>
          <cell r="E215">
            <v>4.190000057220459</v>
          </cell>
        </row>
        <row r="216">
          <cell r="C216">
            <v>48.5</v>
          </cell>
          <cell r="E216">
            <v>4.78000020980835</v>
          </cell>
        </row>
        <row r="217">
          <cell r="C217">
            <v>62.31999969482422</v>
          </cell>
          <cell r="E217">
            <v>4.329999923706055</v>
          </cell>
        </row>
        <row r="218">
          <cell r="C218">
            <v>58.25</v>
          </cell>
          <cell r="E218">
            <v>4.460000038146973</v>
          </cell>
        </row>
        <row r="219">
          <cell r="C219">
            <v>38.220001220703125</v>
          </cell>
          <cell r="E219">
            <v>3.759999990463257</v>
          </cell>
        </row>
        <row r="220">
          <cell r="C220">
            <v>49.11000061035156</v>
          </cell>
          <cell r="E220">
            <v>3.4100000858306885</v>
          </cell>
        </row>
        <row r="221">
          <cell r="C221">
            <v>45.88999938964844</v>
          </cell>
          <cell r="E221">
            <v>3.5199999809265137</v>
          </cell>
        </row>
        <row r="222">
          <cell r="C222">
            <v>52.20000076293945</v>
          </cell>
          <cell r="E222">
            <v>2.4700000286102295</v>
          </cell>
        </row>
        <row r="223">
          <cell r="C223">
            <v>59.52000045776367</v>
          </cell>
          <cell r="E223">
            <v>2.240000009536743</v>
          </cell>
        </row>
        <row r="224">
          <cell r="C224">
            <v>57.599998474121094</v>
          </cell>
          <cell r="E224">
            <v>2.299999952316284</v>
          </cell>
        </row>
        <row r="225">
          <cell r="C225">
            <v>58.349998474121094</v>
          </cell>
          <cell r="E225">
            <v>2.759999990463257</v>
          </cell>
        </row>
        <row r="226">
          <cell r="C226">
            <v>66.52999877929688</v>
          </cell>
          <cell r="E226">
            <v>2.5</v>
          </cell>
        </row>
        <row r="227">
          <cell r="C227">
            <v>64.37999725341797</v>
          </cell>
          <cell r="E227">
            <v>2.569999933242798</v>
          </cell>
        </row>
        <row r="228">
          <cell r="C228">
            <v>41.45000076293945</v>
          </cell>
          <cell r="E228">
            <v>1.9600000381469727</v>
          </cell>
        </row>
        <row r="229">
          <cell r="C229">
            <v>47.2599983215332</v>
          </cell>
          <cell r="E229">
            <v>1.7799999713897705</v>
          </cell>
        </row>
        <row r="230">
          <cell r="C230">
            <v>45.7400016784668</v>
          </cell>
          <cell r="E230">
            <v>1.8200000524520874</v>
          </cell>
        </row>
        <row r="231">
          <cell r="C231">
            <v>26.139999389648438</v>
          </cell>
          <cell r="E231">
            <v>2.569999933242798</v>
          </cell>
        </row>
        <row r="232">
          <cell r="C232">
            <v>33.58000183105469</v>
          </cell>
          <cell r="E232">
            <v>2.3299999237060547</v>
          </cell>
        </row>
        <row r="233">
          <cell r="C233">
            <v>31.389999389648438</v>
          </cell>
          <cell r="E233">
            <v>2.4000000953674316</v>
          </cell>
        </row>
        <row r="234">
          <cell r="C234">
            <v>88.43000030517578</v>
          </cell>
          <cell r="E234">
            <v>4.190000057220459</v>
          </cell>
        </row>
        <row r="235">
          <cell r="C235">
            <v>100.83000183105469</v>
          </cell>
          <cell r="E235">
            <v>3.7899999618530273</v>
          </cell>
        </row>
        <row r="236">
          <cell r="C236">
            <v>97.58000183105469</v>
          </cell>
          <cell r="E236">
            <v>3.890000104904175</v>
          </cell>
        </row>
        <row r="237">
          <cell r="C237">
            <v>21.540000915527344</v>
          </cell>
          <cell r="E237">
            <v>2.119999885559082</v>
          </cell>
        </row>
        <row r="238">
          <cell r="C238">
            <v>27.670000076293945</v>
          </cell>
          <cell r="E238">
            <v>1.9199999570846558</v>
          </cell>
        </row>
        <row r="239">
          <cell r="C239">
            <v>25.860000610351562</v>
          </cell>
          <cell r="E239">
            <v>1.9800000190734863</v>
          </cell>
        </row>
        <row r="240">
          <cell r="C240">
            <v>44.11000061035156</v>
          </cell>
          <cell r="E240">
            <v>4.340000152587891</v>
          </cell>
        </row>
        <row r="241">
          <cell r="C241">
            <v>56.65999984741211</v>
          </cell>
          <cell r="E241">
            <v>3.940000057220459</v>
          </cell>
        </row>
        <row r="242">
          <cell r="C242">
            <v>66.41999816894531</v>
          </cell>
          <cell r="E242">
            <v>5.079999923706055</v>
          </cell>
        </row>
        <row r="243">
          <cell r="C243">
            <v>41.119998931884766</v>
          </cell>
          <cell r="E243">
            <v>1.9700000286102295</v>
          </cell>
        </row>
        <row r="244">
          <cell r="C244">
            <v>46.959999084472656</v>
          </cell>
          <cell r="E244">
            <v>1.7799999713897705</v>
          </cell>
        </row>
        <row r="245">
          <cell r="C245">
            <v>45.43000030517578</v>
          </cell>
          <cell r="E245">
            <v>1.8300000429153442</v>
          </cell>
        </row>
        <row r="246">
          <cell r="C246">
            <v>39.33000183105469</v>
          </cell>
          <cell r="E246">
            <v>3.9200000762939453</v>
          </cell>
        </row>
        <row r="247">
          <cell r="C247">
            <v>50.65999984741211</v>
          </cell>
          <cell r="E247">
            <v>3.549999952316284</v>
          </cell>
        </row>
        <row r="248">
          <cell r="C248">
            <v>47.310001373291016</v>
          </cell>
          <cell r="E248">
            <v>3.6600000858306885</v>
          </cell>
        </row>
        <row r="249">
          <cell r="C249">
            <v>183.61000061035156</v>
          </cell>
          <cell r="E249">
            <v>3.4100000858306885</v>
          </cell>
        </row>
        <row r="250">
          <cell r="C250">
            <v>194.4199981689453</v>
          </cell>
          <cell r="E250">
            <v>3.059999942779541</v>
          </cell>
        </row>
        <row r="251">
          <cell r="C251">
            <v>192.5500030517578</v>
          </cell>
          <cell r="E251">
            <v>3.119999885559082</v>
          </cell>
        </row>
        <row r="252">
          <cell r="C252">
            <v>146.8800048828125</v>
          </cell>
          <cell r="E252">
            <v>2.7300000190734863</v>
          </cell>
        </row>
        <row r="253">
          <cell r="C253">
            <v>155.52999877929688</v>
          </cell>
          <cell r="E253">
            <v>2.450000047683716</v>
          </cell>
        </row>
        <row r="254">
          <cell r="C254">
            <v>154.02999877929688</v>
          </cell>
          <cell r="E254">
            <v>2.5</v>
          </cell>
        </row>
        <row r="255">
          <cell r="C255">
            <v>23.149999618530273</v>
          </cell>
          <cell r="E255">
            <v>2.309999942779541</v>
          </cell>
        </row>
        <row r="256">
          <cell r="C256">
            <v>29.81999969482422</v>
          </cell>
          <cell r="E256">
            <v>2.0899999141693115</v>
          </cell>
        </row>
        <row r="257">
          <cell r="C257">
            <v>27.860000610351562</v>
          </cell>
          <cell r="E257">
            <v>2.1500000953674316</v>
          </cell>
        </row>
        <row r="258">
          <cell r="C258">
            <v>114.83999633789062</v>
          </cell>
          <cell r="E258">
            <v>3.240000009536743</v>
          </cell>
        </row>
        <row r="259">
          <cell r="C259">
            <v>122.77999877929688</v>
          </cell>
          <cell r="E259">
            <v>2.990000009536743</v>
          </cell>
        </row>
        <row r="260">
          <cell r="C260">
            <v>121.01000213623047</v>
          </cell>
          <cell r="E260">
            <v>3.049999952316284</v>
          </cell>
        </row>
        <row r="261">
          <cell r="C261">
            <v>48.2400016784668</v>
          </cell>
          <cell r="E261">
            <v>4.800000190734863</v>
          </cell>
        </row>
        <row r="262">
          <cell r="C262">
            <v>62.119998931884766</v>
          </cell>
          <cell r="E262">
            <v>4.360000133514404</v>
          </cell>
        </row>
        <row r="263">
          <cell r="C263">
            <v>58.029998779296875</v>
          </cell>
          <cell r="E263">
            <v>4.489999771118164</v>
          </cell>
        </row>
        <row r="264">
          <cell r="C264">
            <v>40.459999084472656</v>
          </cell>
          <cell r="E264">
            <v>4.03000020980835</v>
          </cell>
        </row>
        <row r="265">
          <cell r="C265">
            <v>52.11000061035156</v>
          </cell>
          <cell r="E265">
            <v>3.6600000858306885</v>
          </cell>
        </row>
        <row r="266">
          <cell r="C266">
            <v>48.66999816894531</v>
          </cell>
          <cell r="E266">
            <v>3.7699999809265137</v>
          </cell>
        </row>
        <row r="267">
          <cell r="C267">
            <v>24.280000686645508</v>
          </cell>
          <cell r="E267">
            <v>2.4200000762939453</v>
          </cell>
        </row>
        <row r="268">
          <cell r="C268">
            <v>31.280000686645508</v>
          </cell>
          <cell r="E268">
            <v>2.190000057220459</v>
          </cell>
        </row>
        <row r="269">
          <cell r="C269">
            <v>29.209999084472656</v>
          </cell>
          <cell r="E269">
            <v>2.259999990463257</v>
          </cell>
        </row>
        <row r="270">
          <cell r="C270">
            <v>75.37000274658203</v>
          </cell>
          <cell r="E270">
            <v>3.619999885559082</v>
          </cell>
        </row>
        <row r="271">
          <cell r="C271">
            <v>86.08000183105469</v>
          </cell>
          <cell r="E271">
            <v>3.2699999809265137</v>
          </cell>
        </row>
        <row r="272">
          <cell r="C272">
            <v>83.2699966430664</v>
          </cell>
          <cell r="E272">
            <v>3.359999895095825</v>
          </cell>
        </row>
        <row r="273">
          <cell r="C273">
            <v>77.9800033569336</v>
          </cell>
          <cell r="E273">
            <v>2.2200000286102295</v>
          </cell>
        </row>
        <row r="274">
          <cell r="C274">
            <v>84.76000213623047</v>
          </cell>
          <cell r="E274">
            <v>2.009999990463257</v>
          </cell>
        </row>
        <row r="275">
          <cell r="C275">
            <v>83.26000213623047</v>
          </cell>
          <cell r="E275">
            <v>2.049999952316284</v>
          </cell>
        </row>
        <row r="276">
          <cell r="C276">
            <v>36.72999954223633</v>
          </cell>
          <cell r="E276">
            <v>0.6800000071525574</v>
          </cell>
        </row>
        <row r="277">
          <cell r="C277">
            <v>38.88999938964844</v>
          </cell>
          <cell r="E277">
            <v>0.6100000143051147</v>
          </cell>
        </row>
        <row r="278">
          <cell r="C278">
            <v>38.52000045776367</v>
          </cell>
          <cell r="E278">
            <v>0.6200000047683716</v>
          </cell>
        </row>
        <row r="279">
          <cell r="C279">
            <v>46.810001373291016</v>
          </cell>
          <cell r="E279">
            <v>0.8700000047683716</v>
          </cell>
        </row>
        <row r="280">
          <cell r="C280">
            <v>49.56999969482422</v>
          </cell>
          <cell r="E280">
            <v>0.7799999713897705</v>
          </cell>
        </row>
        <row r="281">
          <cell r="C281">
            <v>49.09000015258789</v>
          </cell>
          <cell r="E281">
            <v>0.800000011920929</v>
          </cell>
        </row>
        <row r="282">
          <cell r="C282">
            <v>46.20000076293945</v>
          </cell>
          <cell r="E282">
            <v>2.7200000286102295</v>
          </cell>
        </row>
        <row r="283">
          <cell r="C283">
            <v>54.189998626708984</v>
          </cell>
          <cell r="E283">
            <v>2.4600000381469727</v>
          </cell>
        </row>
        <row r="284">
          <cell r="C284">
            <v>51.9900016784668</v>
          </cell>
          <cell r="E284">
            <v>2.5399999618530273</v>
          </cell>
        </row>
        <row r="285">
          <cell r="C285">
            <v>183.61000061035156</v>
          </cell>
          <cell r="E285">
            <v>3.4100000858306885</v>
          </cell>
        </row>
        <row r="286">
          <cell r="C286">
            <v>194.4199981689453</v>
          </cell>
          <cell r="E286">
            <v>3.059999942779541</v>
          </cell>
        </row>
        <row r="287">
          <cell r="C287">
            <v>192.5500030517578</v>
          </cell>
          <cell r="E287">
            <v>3.119999885559082</v>
          </cell>
        </row>
        <row r="288">
          <cell r="C288">
            <v>82.91000366210938</v>
          </cell>
          <cell r="E288">
            <v>3.880000114440918</v>
          </cell>
        </row>
        <row r="289">
          <cell r="C289">
            <v>92.16999816894531</v>
          </cell>
          <cell r="E289">
            <v>3.5799999237060547</v>
          </cell>
        </row>
        <row r="290">
          <cell r="C290">
            <v>89.70999908447266</v>
          </cell>
          <cell r="E290">
            <v>3.6500000953674316</v>
          </cell>
        </row>
        <row r="291">
          <cell r="C291">
            <v>76.75</v>
          </cell>
          <cell r="E291">
            <v>3.680000066757202</v>
          </cell>
        </row>
        <row r="292">
          <cell r="C292">
            <v>87.6500015258789</v>
          </cell>
          <cell r="E292">
            <v>3.3299999237060547</v>
          </cell>
        </row>
        <row r="293">
          <cell r="C293">
            <v>84.77999877929688</v>
          </cell>
          <cell r="E293">
            <v>3.4200000762939453</v>
          </cell>
        </row>
        <row r="294">
          <cell r="C294">
            <v>85.68000030517578</v>
          </cell>
          <cell r="E294">
            <v>1.590000033378601</v>
          </cell>
        </row>
        <row r="295">
          <cell r="C295">
            <v>90.72000122070312</v>
          </cell>
          <cell r="E295">
            <v>1.4299999475479126</v>
          </cell>
        </row>
        <row r="296">
          <cell r="C296">
            <v>89.8499984741211</v>
          </cell>
          <cell r="E296">
            <v>1.4600000381469727</v>
          </cell>
        </row>
        <row r="297">
          <cell r="C297">
            <v>52.02000045776367</v>
          </cell>
          <cell r="E297">
            <v>0.9700000286102295</v>
          </cell>
        </row>
        <row r="298">
          <cell r="C298">
            <v>55.09000015258789</v>
          </cell>
          <cell r="E298">
            <v>0.8700000047683716</v>
          </cell>
        </row>
        <row r="299">
          <cell r="C299">
            <v>54.560001373291016</v>
          </cell>
          <cell r="E299">
            <v>0.8799999952316284</v>
          </cell>
        </row>
        <row r="300">
          <cell r="C300">
            <v>48.08000183105469</v>
          </cell>
          <cell r="E300">
            <v>4.789999961853027</v>
          </cell>
        </row>
        <row r="301">
          <cell r="C301">
            <v>61.91999816894531</v>
          </cell>
          <cell r="E301">
            <v>4.340000152587891</v>
          </cell>
        </row>
        <row r="302">
          <cell r="C302">
            <v>57.84000015258789</v>
          </cell>
          <cell r="E302">
            <v>4.46999979019165</v>
          </cell>
        </row>
        <row r="303">
          <cell r="C303">
            <v>101.30999755859375</v>
          </cell>
          <cell r="E303">
            <v>0</v>
          </cell>
        </row>
        <row r="304">
          <cell r="C304">
            <v>101.86000061035156</v>
          </cell>
          <cell r="E304">
            <v>0</v>
          </cell>
        </row>
        <row r="305">
          <cell r="C305">
            <v>102.73999786376953</v>
          </cell>
          <cell r="E305">
            <v>0</v>
          </cell>
        </row>
        <row r="306">
          <cell r="C306">
            <v>189.77999877929688</v>
          </cell>
          <cell r="E306">
            <v>0</v>
          </cell>
        </row>
        <row r="307">
          <cell r="C307">
            <v>174.57000732421875</v>
          </cell>
          <cell r="E307">
            <v>0</v>
          </cell>
        </row>
        <row r="308">
          <cell r="C308">
            <v>200.47999572753906</v>
          </cell>
          <cell r="E308">
            <v>0</v>
          </cell>
        </row>
        <row r="309">
          <cell r="C309">
            <v>44.869998931884766</v>
          </cell>
          <cell r="E309">
            <v>0</v>
          </cell>
        </row>
        <row r="310">
          <cell r="C310">
            <v>42.29999923706055</v>
          </cell>
          <cell r="E310">
            <v>0</v>
          </cell>
        </row>
        <row r="311">
          <cell r="C311">
            <v>46.88999938964844</v>
          </cell>
          <cell r="E311">
            <v>0</v>
          </cell>
        </row>
        <row r="312">
          <cell r="C312">
            <v>71.69999694824219</v>
          </cell>
          <cell r="E312">
            <v>0</v>
          </cell>
        </row>
        <row r="313">
          <cell r="C313">
            <v>69.62000274658203</v>
          </cell>
          <cell r="E313">
            <v>0</v>
          </cell>
        </row>
        <row r="314">
          <cell r="C314">
            <v>73.93000030517578</v>
          </cell>
          <cell r="E314">
            <v>0</v>
          </cell>
        </row>
        <row r="315">
          <cell r="C315">
            <v>71</v>
          </cell>
          <cell r="E315">
            <v>3.450000047683716</v>
          </cell>
        </row>
        <row r="316">
          <cell r="C316">
            <v>81.20999908447266</v>
          </cell>
          <cell r="E316">
            <v>3.119999885559082</v>
          </cell>
        </row>
        <row r="317">
          <cell r="C317">
            <v>78.51000213623047</v>
          </cell>
          <cell r="E317">
            <v>3.2100000381469727</v>
          </cell>
        </row>
        <row r="318">
          <cell r="C318">
            <v>66.81999969482422</v>
          </cell>
          <cell r="E318">
            <v>1.2699999809265137</v>
          </cell>
        </row>
        <row r="319">
          <cell r="C319">
            <v>70.83000183105469</v>
          </cell>
          <cell r="E319">
            <v>1.1399999856948853</v>
          </cell>
        </row>
        <row r="320">
          <cell r="C320">
            <v>70.12000274658203</v>
          </cell>
          <cell r="E320">
            <v>1.159999966621399</v>
          </cell>
        </row>
        <row r="321">
          <cell r="C321">
            <v>36.099998474121094</v>
          </cell>
          <cell r="E321">
            <v>3.640000104904175</v>
          </cell>
        </row>
        <row r="322">
          <cell r="C322">
            <v>46.61000061035156</v>
          </cell>
          <cell r="E322">
            <v>3.299999952316284</v>
          </cell>
        </row>
        <row r="323">
          <cell r="C323">
            <v>43.5099983215332</v>
          </cell>
          <cell r="E323">
            <v>3.4000000953674316</v>
          </cell>
        </row>
        <row r="324">
          <cell r="C324">
            <v>28.06999969482422</v>
          </cell>
          <cell r="E324">
            <v>1.850000023841858</v>
          </cell>
        </row>
        <row r="325">
          <cell r="C325">
            <v>33.47999954223633</v>
          </cell>
          <cell r="E325">
            <v>1.6699999570846558</v>
          </cell>
        </row>
        <row r="326">
          <cell r="C326">
            <v>31.969999313354492</v>
          </cell>
          <cell r="E326">
            <v>1.7200000286102295</v>
          </cell>
        </row>
        <row r="327">
          <cell r="C327">
            <v>64.62000274658203</v>
          </cell>
          <cell r="E327">
            <v>0</v>
          </cell>
        </row>
        <row r="328">
          <cell r="C328">
            <v>64.18000030517578</v>
          </cell>
          <cell r="E328">
            <v>0</v>
          </cell>
        </row>
        <row r="329">
          <cell r="C329">
            <v>65.91999816894531</v>
          </cell>
          <cell r="E329">
            <v>0</v>
          </cell>
        </row>
        <row r="330">
          <cell r="C330">
            <v>102.88999938964844</v>
          </cell>
          <cell r="E330">
            <v>0</v>
          </cell>
        </row>
        <row r="331">
          <cell r="C331">
            <v>99.91000366210938</v>
          </cell>
          <cell r="E331">
            <v>0</v>
          </cell>
        </row>
        <row r="332">
          <cell r="C332">
            <v>106.0999984741211</v>
          </cell>
          <cell r="E332">
            <v>0</v>
          </cell>
        </row>
        <row r="333">
          <cell r="C333">
            <v>57.20000076293945</v>
          </cell>
          <cell r="E333">
            <v>0</v>
          </cell>
        </row>
        <row r="334">
          <cell r="C334">
            <v>54.5099983215332</v>
          </cell>
          <cell r="E334">
            <v>0</v>
          </cell>
        </row>
        <row r="335">
          <cell r="C335">
            <v>59.5</v>
          </cell>
          <cell r="E335">
            <v>0</v>
          </cell>
        </row>
        <row r="336">
          <cell r="C336">
            <v>197.3699951171875</v>
          </cell>
          <cell r="E336">
            <v>0</v>
          </cell>
        </row>
        <row r="337">
          <cell r="C337">
            <v>198.35000610351562</v>
          </cell>
          <cell r="E337">
            <v>0</v>
          </cell>
        </row>
        <row r="338">
          <cell r="C338">
            <v>200.1999969482422</v>
          </cell>
          <cell r="E338">
            <v>0</v>
          </cell>
        </row>
        <row r="339">
          <cell r="C339">
            <v>108.5999984741211</v>
          </cell>
          <cell r="E339">
            <v>3.1500000953674316</v>
          </cell>
        </row>
        <row r="340">
          <cell r="C340">
            <v>118.19999694824219</v>
          </cell>
          <cell r="E340">
            <v>2.8399999141693115</v>
          </cell>
        </row>
        <row r="341">
          <cell r="C341">
            <v>116.04000091552734</v>
          </cell>
          <cell r="E341">
            <v>2.9100000858306885</v>
          </cell>
        </row>
        <row r="342">
          <cell r="C342">
            <v>45.33000183105469</v>
          </cell>
          <cell r="E342">
            <v>2.200000047683716</v>
          </cell>
        </row>
        <row r="343">
          <cell r="C343">
            <v>51.849998474121094</v>
          </cell>
          <cell r="E343">
            <v>1.9900000095367432</v>
          </cell>
        </row>
        <row r="344">
          <cell r="C344">
            <v>50.119998931884766</v>
          </cell>
          <cell r="E344">
            <v>2.049999952316284</v>
          </cell>
        </row>
        <row r="345">
          <cell r="C345">
            <v>43.310001373291016</v>
          </cell>
          <cell r="E345">
            <v>4.369999885559082</v>
          </cell>
        </row>
        <row r="346">
          <cell r="C346">
            <v>55.93000030517578</v>
          </cell>
          <cell r="E346">
            <v>3.9600000381469727</v>
          </cell>
        </row>
        <row r="347">
          <cell r="C347">
            <v>52.20000076293945</v>
          </cell>
          <cell r="E347">
            <v>4.079999923706055</v>
          </cell>
        </row>
        <row r="348">
          <cell r="C348">
            <v>43.310001373291016</v>
          </cell>
          <cell r="E348">
            <v>4.369999885559082</v>
          </cell>
        </row>
        <row r="349">
          <cell r="C349">
            <v>55.93000030517578</v>
          </cell>
          <cell r="E349">
            <v>3.9600000381469727</v>
          </cell>
        </row>
        <row r="350">
          <cell r="C350">
            <v>52.20000076293945</v>
          </cell>
          <cell r="E350">
            <v>4.079999923706055</v>
          </cell>
        </row>
        <row r="351">
          <cell r="C351">
            <v>81.56999969482422</v>
          </cell>
          <cell r="E351">
            <v>3.9700000286102295</v>
          </cell>
        </row>
        <row r="352">
          <cell r="C352">
            <v>93.30000305175781</v>
          </cell>
          <cell r="E352">
            <v>3.5899999141693115</v>
          </cell>
        </row>
        <row r="353">
          <cell r="C353">
            <v>90.20999908447266</v>
          </cell>
          <cell r="E353">
            <v>3.690000057220459</v>
          </cell>
        </row>
        <row r="354">
          <cell r="C354">
            <v>55.40999984741211</v>
          </cell>
          <cell r="E354">
            <v>0</v>
          </cell>
        </row>
        <row r="355">
          <cell r="C355">
            <v>53.7599983215332</v>
          </cell>
          <cell r="E355">
            <v>0</v>
          </cell>
        </row>
        <row r="356">
          <cell r="C356">
            <v>57.15999984741211</v>
          </cell>
          <cell r="E356">
            <v>0</v>
          </cell>
        </row>
        <row r="357">
          <cell r="C357">
            <v>80.20999908447266</v>
          </cell>
          <cell r="E357">
            <v>3.9000000953674316</v>
          </cell>
        </row>
        <row r="358">
          <cell r="C358">
            <v>91.75</v>
          </cell>
          <cell r="E358">
            <v>3.5299999713897705</v>
          </cell>
        </row>
        <row r="359">
          <cell r="C359">
            <v>88.69999694824219</v>
          </cell>
          <cell r="E359">
            <v>3.630000114440918</v>
          </cell>
        </row>
        <row r="360">
          <cell r="C360">
            <v>48.130001068115234</v>
          </cell>
          <cell r="E360">
            <v>4.849999904632568</v>
          </cell>
        </row>
        <row r="361">
          <cell r="C361">
            <v>62.150001525878906</v>
          </cell>
          <cell r="E361">
            <v>4.400000095367432</v>
          </cell>
        </row>
        <row r="362">
          <cell r="C362">
            <v>58.0099983215332</v>
          </cell>
          <cell r="E362">
            <v>4.53000020980835</v>
          </cell>
        </row>
        <row r="363">
          <cell r="C363">
            <v>79.16000366210938</v>
          </cell>
          <cell r="E363">
            <v>0</v>
          </cell>
        </row>
        <row r="364">
          <cell r="C364">
            <v>76.80999755859375</v>
          </cell>
          <cell r="E364">
            <v>0</v>
          </cell>
        </row>
        <row r="365">
          <cell r="C365">
            <v>81.6500015258789</v>
          </cell>
          <cell r="E365">
            <v>0</v>
          </cell>
        </row>
        <row r="366">
          <cell r="C366">
            <v>102.1500015258789</v>
          </cell>
          <cell r="E366">
            <v>1.9700000286102295</v>
          </cell>
        </row>
        <row r="367">
          <cell r="C367">
            <v>107.12000274658203</v>
          </cell>
          <cell r="E367">
            <v>1.809999942779541</v>
          </cell>
        </row>
        <row r="368">
          <cell r="C368">
            <v>106.2300033569336</v>
          </cell>
          <cell r="E368">
            <v>1.840000033378601</v>
          </cell>
        </row>
        <row r="369">
          <cell r="C369">
            <v>174</v>
          </cell>
          <cell r="E369">
            <v>3.359999895095825</v>
          </cell>
        </row>
        <row r="370">
          <cell r="C370">
            <v>182.47000122070312</v>
          </cell>
          <cell r="E370">
            <v>3.0899999141693115</v>
          </cell>
        </row>
        <row r="371">
          <cell r="C371">
            <v>180.9600067138672</v>
          </cell>
          <cell r="E371">
            <v>3.140000104904175</v>
          </cell>
        </row>
        <row r="372">
          <cell r="C372">
            <v>23.799999237060547</v>
          </cell>
          <cell r="E372">
            <v>2.430000066757202</v>
          </cell>
        </row>
        <row r="373">
          <cell r="C373">
            <v>30.809999465942383</v>
          </cell>
          <cell r="E373">
            <v>2.200000047683716</v>
          </cell>
        </row>
        <row r="374">
          <cell r="C374">
            <v>28.729999542236328</v>
          </cell>
          <cell r="E374">
            <v>2.2699999809265137</v>
          </cell>
        </row>
        <row r="375">
          <cell r="C375">
            <v>49.41999816894531</v>
          </cell>
          <cell r="E375">
            <v>1.4600000381469727</v>
          </cell>
        </row>
        <row r="376">
          <cell r="C376">
            <v>53.86000061035156</v>
          </cell>
          <cell r="E376">
            <v>1.309999942779541</v>
          </cell>
        </row>
        <row r="377">
          <cell r="C377">
            <v>52.849998474121094</v>
          </cell>
          <cell r="E377">
            <v>1.350000023841858</v>
          </cell>
        </row>
        <row r="378">
          <cell r="C378">
            <v>60.33000183105469</v>
          </cell>
          <cell r="E378">
            <v>1.1699999570846558</v>
          </cell>
        </row>
        <row r="379">
          <cell r="C379">
            <v>64.01000213623047</v>
          </cell>
          <cell r="E379">
            <v>1.0499999523162842</v>
          </cell>
        </row>
        <row r="380">
          <cell r="C380">
            <v>63.349998474121094</v>
          </cell>
          <cell r="E380">
            <v>1.0700000524520874</v>
          </cell>
        </row>
        <row r="381">
          <cell r="C381">
            <v>48.45000076293945</v>
          </cell>
          <cell r="E381">
            <v>0.36000001430511475</v>
          </cell>
        </row>
        <row r="382">
          <cell r="C382">
            <v>49.779998779296875</v>
          </cell>
          <cell r="E382">
            <v>0.3199999928474426</v>
          </cell>
        </row>
        <row r="383">
          <cell r="C383">
            <v>49.779998779296875</v>
          </cell>
          <cell r="E383">
            <v>0.3199999928474426</v>
          </cell>
        </row>
        <row r="384">
          <cell r="C384">
            <v>59.4900016784668</v>
          </cell>
          <cell r="E384">
            <v>2.9700000286102295</v>
          </cell>
        </row>
        <row r="385">
          <cell r="C385">
            <v>68.2699966430664</v>
          </cell>
          <cell r="E385">
            <v>2.690000057220459</v>
          </cell>
        </row>
        <row r="386">
          <cell r="C386">
            <v>65.94000244140625</v>
          </cell>
          <cell r="E386">
            <v>2.759999990463257</v>
          </cell>
        </row>
        <row r="387">
          <cell r="C387">
            <v>41.869998931884766</v>
          </cell>
          <cell r="E387">
            <v>4.320000171661377</v>
          </cell>
        </row>
        <row r="388">
          <cell r="C388">
            <v>54.34000015258789</v>
          </cell>
          <cell r="E388">
            <v>3.9200000762939453</v>
          </cell>
        </row>
        <row r="389">
          <cell r="C389">
            <v>50.63999938964844</v>
          </cell>
          <cell r="E389">
            <v>4.039999961853027</v>
          </cell>
        </row>
        <row r="390">
          <cell r="C390">
            <v>119.75</v>
          </cell>
          <cell r="E390">
            <v>2.359999895095825</v>
          </cell>
        </row>
        <row r="391">
          <cell r="C391">
            <v>127.19000244140625</v>
          </cell>
          <cell r="E391">
            <v>2.119999885559082</v>
          </cell>
        </row>
        <row r="392">
          <cell r="C392">
            <v>125.83999633789062</v>
          </cell>
          <cell r="E392">
            <v>2.1600000858306885</v>
          </cell>
        </row>
        <row r="393">
          <cell r="C393">
            <v>39.72999954223633</v>
          </cell>
          <cell r="E393">
            <v>4.099999904632568</v>
          </cell>
        </row>
        <row r="394">
          <cell r="C394">
            <v>51.56999969482422</v>
          </cell>
          <cell r="E394">
            <v>3.7200000286102295</v>
          </cell>
        </row>
        <row r="395">
          <cell r="C395">
            <v>48.06999969482422</v>
          </cell>
          <cell r="E395">
            <v>3.8299999237060547</v>
          </cell>
        </row>
        <row r="396">
          <cell r="C396">
            <v>69.5199966430664</v>
          </cell>
          <cell r="E396">
            <v>1.7100000381469727</v>
          </cell>
        </row>
        <row r="397">
          <cell r="C397">
            <v>74.79000091552734</v>
          </cell>
          <cell r="E397">
            <v>1.5399999618530273</v>
          </cell>
        </row>
        <row r="398">
          <cell r="C398">
            <v>73.69999694824219</v>
          </cell>
          <cell r="E398">
            <v>1.5700000524520874</v>
          </cell>
        </row>
        <row r="399">
          <cell r="C399">
            <v>66.94000244140625</v>
          </cell>
          <cell r="E399">
            <v>3.3399999141693115</v>
          </cell>
        </row>
        <row r="400">
          <cell r="C400">
            <v>76.81999969482422</v>
          </cell>
          <cell r="E400">
            <v>3.0199999809265137</v>
          </cell>
        </row>
        <row r="401">
          <cell r="C401">
            <v>74.19000244140625</v>
          </cell>
          <cell r="E401">
            <v>3.109999895095825</v>
          </cell>
        </row>
        <row r="402">
          <cell r="C402">
            <v>59.4900016784668</v>
          </cell>
          <cell r="E402">
            <v>2.9700000286102295</v>
          </cell>
        </row>
        <row r="403">
          <cell r="C403">
            <v>68.2699966430664</v>
          </cell>
          <cell r="E403">
            <v>2.690000057220459</v>
          </cell>
        </row>
        <row r="404">
          <cell r="C404">
            <v>65.94000244140625</v>
          </cell>
          <cell r="E404">
            <v>2.759999990463257</v>
          </cell>
        </row>
        <row r="405">
          <cell r="C405">
            <v>12500.080078125</v>
          </cell>
          <cell r="E405">
            <v>0</v>
          </cell>
        </row>
        <row r="406">
          <cell r="C406">
            <v>720</v>
          </cell>
          <cell r="E406">
            <v>0</v>
          </cell>
        </row>
        <row r="407">
          <cell r="C407">
            <v>56.529998779296875</v>
          </cell>
          <cell r="E407">
            <v>4.400000095367432</v>
          </cell>
        </row>
        <row r="408">
          <cell r="C408">
            <v>69.33999633789062</v>
          </cell>
          <cell r="E408">
            <v>3.990000009536743</v>
          </cell>
        </row>
        <row r="409">
          <cell r="C409">
            <v>65.66000366210938</v>
          </cell>
          <cell r="E409">
            <v>4.110000133514404</v>
          </cell>
        </row>
        <row r="410">
          <cell r="C410">
            <v>27.850000381469727</v>
          </cell>
          <cell r="E410">
            <v>2.7100000381469727</v>
          </cell>
        </row>
        <row r="411">
          <cell r="C411">
            <v>34.20000076293945</v>
          </cell>
          <cell r="E411">
            <v>2.5</v>
          </cell>
        </row>
        <row r="412">
          <cell r="C412">
            <v>32.31999969482422</v>
          </cell>
          <cell r="E412">
            <v>2.559999942779541</v>
          </cell>
        </row>
        <row r="413">
          <cell r="C413">
            <v>71.83999633789062</v>
          </cell>
          <cell r="E413">
            <v>1.4199999570846558</v>
          </cell>
        </row>
        <row r="414">
          <cell r="C414">
            <v>76.30999755859375</v>
          </cell>
          <cell r="E414">
            <v>1.2699999809265137</v>
          </cell>
        </row>
        <row r="415">
          <cell r="C415">
            <v>75.5</v>
          </cell>
          <cell r="E415">
            <v>1.2999999523162842</v>
          </cell>
        </row>
        <row r="416">
          <cell r="C416">
            <v>89.25</v>
          </cell>
          <cell r="E416">
            <v>4.449999809265137</v>
          </cell>
        </row>
        <row r="417">
          <cell r="C417">
            <v>102.41000366210938</v>
          </cell>
          <cell r="E417">
            <v>4.03000020980835</v>
          </cell>
        </row>
        <row r="418">
          <cell r="C418">
            <v>98.91999816894531</v>
          </cell>
          <cell r="E418">
            <v>4.139999866485596</v>
          </cell>
        </row>
        <row r="419">
          <cell r="C419">
            <v>53.119998931884766</v>
          </cell>
          <cell r="E419">
            <v>1.6100000143051147</v>
          </cell>
        </row>
        <row r="420">
          <cell r="C420">
            <v>58.0099983215332</v>
          </cell>
          <cell r="E420">
            <v>1.4600000381469727</v>
          </cell>
        </row>
        <row r="421">
          <cell r="C421">
            <v>56.900001525878906</v>
          </cell>
          <cell r="E421">
            <v>1.4900000095367432</v>
          </cell>
        </row>
        <row r="422">
          <cell r="C422">
            <v>500</v>
          </cell>
          <cell r="E422">
            <v>0</v>
          </cell>
        </row>
        <row r="423">
          <cell r="C423">
            <v>42.5099983215332</v>
          </cell>
          <cell r="E423">
            <v>2.1500000953674316</v>
          </cell>
        </row>
        <row r="424">
          <cell r="C424">
            <v>48.86000061035156</v>
          </cell>
          <cell r="E424">
            <v>1.940000057220459</v>
          </cell>
        </row>
        <row r="425">
          <cell r="C425">
            <v>47.16999816894531</v>
          </cell>
          <cell r="E425">
            <v>2</v>
          </cell>
        </row>
        <row r="426">
          <cell r="C426">
            <v>17.200000762939453</v>
          </cell>
          <cell r="E426">
            <v>1.7899999618530273</v>
          </cell>
        </row>
        <row r="427">
          <cell r="C427">
            <v>22.3700008392334</v>
          </cell>
          <cell r="E427">
            <v>1.6299999952316284</v>
          </cell>
        </row>
        <row r="428">
          <cell r="C428">
            <v>20.84000015258789</v>
          </cell>
          <cell r="E428">
            <v>1.6799999475479126</v>
          </cell>
        </row>
        <row r="429">
          <cell r="C429">
            <v>44.27000045776367</v>
          </cell>
          <cell r="E429">
            <v>2.240000009536743</v>
          </cell>
        </row>
        <row r="430">
          <cell r="C430">
            <v>50.880001068115234</v>
          </cell>
          <cell r="E430">
            <v>2.0299999713897705</v>
          </cell>
        </row>
        <row r="431">
          <cell r="C431">
            <v>49.130001068115234</v>
          </cell>
          <cell r="E431">
            <v>2.0799999237060547</v>
          </cell>
        </row>
        <row r="432">
          <cell r="C432">
            <v>11458.2900390625</v>
          </cell>
          <cell r="E432">
            <v>114.58000183105469</v>
          </cell>
        </row>
        <row r="433">
          <cell r="C433">
            <v>59.040000915527344</v>
          </cell>
          <cell r="E433">
            <v>2.9800000190734863</v>
          </cell>
        </row>
        <row r="434">
          <cell r="C434">
            <v>67.8499984741211</v>
          </cell>
          <cell r="E434">
            <v>2.700000047683716</v>
          </cell>
        </row>
        <row r="435">
          <cell r="C435">
            <v>65.5</v>
          </cell>
          <cell r="E435">
            <v>2.7799999713897705</v>
          </cell>
        </row>
        <row r="436">
          <cell r="C436">
            <v>50.529998779296875</v>
          </cell>
          <cell r="E436">
            <v>1.0099999904632568</v>
          </cell>
        </row>
        <row r="437">
          <cell r="C437">
            <v>53.720001220703125</v>
          </cell>
          <cell r="E437">
            <v>0.9100000262260437</v>
          </cell>
        </row>
        <row r="438">
          <cell r="C438">
            <v>53.130001068115234</v>
          </cell>
          <cell r="E438">
            <v>0.9300000071525574</v>
          </cell>
        </row>
        <row r="439">
          <cell r="C439">
            <v>74.37999725341797</v>
          </cell>
          <cell r="E439">
            <v>3.759999990463257</v>
          </cell>
        </row>
        <row r="440">
          <cell r="C440">
            <v>20456.650390625</v>
          </cell>
          <cell r="E440">
            <v>8.539999961853027</v>
          </cell>
        </row>
        <row r="441">
          <cell r="C441">
            <v>59.45000076293945</v>
          </cell>
          <cell r="E441">
            <v>1.190000057220459</v>
          </cell>
        </row>
        <row r="442">
          <cell r="C442">
            <v>63.209999084472656</v>
          </cell>
          <cell r="E442">
            <v>1.0700000524520874</v>
          </cell>
        </row>
        <row r="443">
          <cell r="C443">
            <v>62.5099983215332</v>
          </cell>
          <cell r="E443">
            <v>1.100000023841858</v>
          </cell>
        </row>
        <row r="444">
          <cell r="C444">
            <v>46.90999984741211</v>
          </cell>
          <cell r="E444">
            <v>4.889999866485596</v>
          </cell>
        </row>
        <row r="445">
          <cell r="C445">
            <v>61.029998779296875</v>
          </cell>
          <cell r="E445">
            <v>4.440000057220459</v>
          </cell>
        </row>
        <row r="446">
          <cell r="C446">
            <v>56.84000015258789</v>
          </cell>
          <cell r="E446">
            <v>4.570000171661377</v>
          </cell>
        </row>
        <row r="447">
          <cell r="C447">
            <v>56.08000183105469</v>
          </cell>
          <cell r="E447">
            <v>2.8399999141693115</v>
          </cell>
        </row>
        <row r="448">
          <cell r="C448">
            <v>64.44999694824219</v>
          </cell>
          <cell r="E448">
            <v>2.569999933242798</v>
          </cell>
        </row>
        <row r="449">
          <cell r="C449">
            <v>62.220001220703125</v>
          </cell>
          <cell r="E449">
            <v>2.640000104904175</v>
          </cell>
        </row>
        <row r="450">
          <cell r="C450">
            <v>30.989999771118164</v>
          </cell>
          <cell r="E450">
            <v>1.5700000524520874</v>
          </cell>
        </row>
        <row r="451">
          <cell r="C451">
            <v>35.619998931884766</v>
          </cell>
          <cell r="E451">
            <v>1.4199999570846558</v>
          </cell>
        </row>
        <row r="452">
          <cell r="C452">
            <v>34.380001068115234</v>
          </cell>
          <cell r="E452">
            <v>1.4600000381469727</v>
          </cell>
        </row>
        <row r="453">
          <cell r="C453">
            <v>30.139999389648438</v>
          </cell>
          <cell r="E453">
            <v>0</v>
          </cell>
        </row>
        <row r="454">
          <cell r="C454">
            <v>27.200000762939453</v>
          </cell>
          <cell r="E454">
            <v>0</v>
          </cell>
        </row>
        <row r="455">
          <cell r="C455">
            <v>32.09000015258789</v>
          </cell>
          <cell r="E455">
            <v>0</v>
          </cell>
        </row>
        <row r="456">
          <cell r="C456">
            <v>72.88999938964844</v>
          </cell>
          <cell r="E456">
            <v>0</v>
          </cell>
        </row>
        <row r="457">
          <cell r="C457">
            <v>61.119998931884766</v>
          </cell>
          <cell r="E457">
            <v>0</v>
          </cell>
        </row>
        <row r="458">
          <cell r="C458">
            <v>79.91999816894531</v>
          </cell>
          <cell r="E458">
            <v>0</v>
          </cell>
        </row>
        <row r="459">
          <cell r="C459">
            <v>5892.93017578125</v>
          </cell>
          <cell r="E459">
            <v>58.93000030517578</v>
          </cell>
        </row>
        <row r="460">
          <cell r="C460">
            <v>47142.9296875</v>
          </cell>
          <cell r="E460">
            <v>471.42999267578125</v>
          </cell>
        </row>
        <row r="461">
          <cell r="C461">
            <v>23571.380859375</v>
          </cell>
          <cell r="E461">
            <v>235.7100067138672</v>
          </cell>
        </row>
        <row r="462">
          <cell r="C462">
            <v>55.529998779296875</v>
          </cell>
          <cell r="E462">
            <v>0</v>
          </cell>
        </row>
        <row r="463">
          <cell r="C463">
            <v>46.47999954223633</v>
          </cell>
          <cell r="E463">
            <v>0</v>
          </cell>
        </row>
        <row r="464">
          <cell r="C464">
            <v>60.93000030517578</v>
          </cell>
          <cell r="E464">
            <v>0</v>
          </cell>
        </row>
        <row r="465">
          <cell r="C465">
            <v>76.70999908447266</v>
          </cell>
          <cell r="E465">
            <v>1.5700000524520874</v>
          </cell>
        </row>
        <row r="466">
          <cell r="C466">
            <v>81.63999938964844</v>
          </cell>
          <cell r="E466">
            <v>1.409999966621399</v>
          </cell>
        </row>
        <row r="467">
          <cell r="C467">
            <v>80.72000122070312</v>
          </cell>
          <cell r="E467">
            <v>1.440000057220459</v>
          </cell>
        </row>
        <row r="468">
          <cell r="C468">
            <v>34.52000045776367</v>
          </cell>
          <cell r="E468">
            <v>0.7099999785423279</v>
          </cell>
        </row>
        <row r="469">
          <cell r="C469">
            <v>36.7400016784668</v>
          </cell>
          <cell r="E469">
            <v>0.6399999856948853</v>
          </cell>
        </row>
        <row r="470">
          <cell r="C470">
            <v>36.33000183105469</v>
          </cell>
          <cell r="E470">
            <v>0.6499999761581421</v>
          </cell>
        </row>
        <row r="471">
          <cell r="C471">
            <v>35.130001068115234</v>
          </cell>
          <cell r="E471">
            <v>1.090000033378601</v>
          </cell>
        </row>
        <row r="472">
          <cell r="C472">
            <v>38.43000030517578</v>
          </cell>
          <cell r="E472">
            <v>0.9800000190734863</v>
          </cell>
        </row>
        <row r="473">
          <cell r="C473">
            <v>37.68000030517578</v>
          </cell>
          <cell r="E473">
            <v>1</v>
          </cell>
        </row>
        <row r="474">
          <cell r="C474">
            <v>29.280000686645508</v>
          </cell>
          <cell r="E474">
            <v>1.5</v>
          </cell>
        </row>
        <row r="475">
          <cell r="C475">
            <v>33.709999084472656</v>
          </cell>
          <cell r="E475">
            <v>1.3600000143051147</v>
          </cell>
        </row>
        <row r="476">
          <cell r="C476">
            <v>32.529998779296875</v>
          </cell>
          <cell r="E476">
            <v>1.399999976158142</v>
          </cell>
        </row>
        <row r="477">
          <cell r="C477">
            <v>37.18000030517578</v>
          </cell>
          <cell r="E477">
            <v>3.930000066757202</v>
          </cell>
        </row>
        <row r="478">
          <cell r="C478">
            <v>48.52000045776367</v>
          </cell>
          <cell r="E478">
            <v>3.559999942779541</v>
          </cell>
        </row>
        <row r="479">
          <cell r="C479">
            <v>45.150001525878906</v>
          </cell>
          <cell r="E479">
            <v>3.6700000762939453</v>
          </cell>
        </row>
        <row r="480">
          <cell r="C480">
            <v>41.7599983215332</v>
          </cell>
          <cell r="E480">
            <v>1.8200000524520874</v>
          </cell>
        </row>
        <row r="481">
          <cell r="C481">
            <v>47.189998626708984</v>
          </cell>
          <cell r="E481">
            <v>1.649999976158142</v>
          </cell>
        </row>
        <row r="482">
          <cell r="C482">
            <v>45.790000915527344</v>
          </cell>
          <cell r="E482">
            <v>1.690000057220459</v>
          </cell>
        </row>
        <row r="483">
          <cell r="C483">
            <v>65.37999725341797</v>
          </cell>
          <cell r="E483">
            <v>2.049999952316284</v>
          </cell>
        </row>
        <row r="484">
          <cell r="C484">
            <v>71.5999984741211</v>
          </cell>
          <cell r="E484">
            <v>1.850000023841858</v>
          </cell>
        </row>
        <row r="485">
          <cell r="C485">
            <v>70.1500015258789</v>
          </cell>
          <cell r="E485">
            <v>1.899999976158142</v>
          </cell>
        </row>
        <row r="486">
          <cell r="C486">
            <v>10555.48046875</v>
          </cell>
          <cell r="E486">
            <v>0</v>
          </cell>
        </row>
        <row r="487">
          <cell r="C487">
            <v>82.44999694824219</v>
          </cell>
          <cell r="E487">
            <v>2.549999952316284</v>
          </cell>
        </row>
        <row r="488">
          <cell r="C488">
            <v>88.66999816894531</v>
          </cell>
          <cell r="E488">
            <v>2.3499999046325684</v>
          </cell>
        </row>
        <row r="489">
          <cell r="C489">
            <v>87.2300033569336</v>
          </cell>
          <cell r="E489">
            <v>2.4200000762939453</v>
          </cell>
        </row>
        <row r="490">
          <cell r="C490">
            <v>128.83999633789062</v>
          </cell>
          <cell r="E490">
            <v>2.690000057220459</v>
          </cell>
        </row>
        <row r="491">
          <cell r="C491">
            <v>137.27000427246094</v>
          </cell>
          <cell r="E491">
            <v>2.4200000762939453</v>
          </cell>
        </row>
        <row r="492">
          <cell r="C492">
            <v>135.67999267578125</v>
          </cell>
          <cell r="E492">
            <v>2.4700000286102295</v>
          </cell>
        </row>
        <row r="493">
          <cell r="C493">
            <v>93.41000366210938</v>
          </cell>
          <cell r="E493">
            <v>2.9800000190734863</v>
          </cell>
        </row>
        <row r="494">
          <cell r="C494">
            <v>102.41999816894531</v>
          </cell>
          <cell r="E494">
            <v>2.690000057220459</v>
          </cell>
        </row>
        <row r="495">
          <cell r="C495">
            <v>100.33000183105469</v>
          </cell>
          <cell r="E495">
            <v>2.75</v>
          </cell>
        </row>
        <row r="496">
          <cell r="C496">
            <v>138.88999938964844</v>
          </cell>
          <cell r="E496">
            <v>0</v>
          </cell>
        </row>
        <row r="497">
          <cell r="C497">
            <v>138.88999938964844</v>
          </cell>
          <cell r="E497">
            <v>0</v>
          </cell>
        </row>
        <row r="498">
          <cell r="C498">
            <v>138.88999938964844</v>
          </cell>
          <cell r="E498">
            <v>0</v>
          </cell>
        </row>
        <row r="499">
          <cell r="C499">
            <v>98.80000305175781</v>
          </cell>
          <cell r="E499">
            <v>2.0999999046325684</v>
          </cell>
        </row>
        <row r="500">
          <cell r="C500">
            <v>105.37999725341797</v>
          </cell>
          <cell r="E500">
            <v>1.8899999856948853</v>
          </cell>
        </row>
        <row r="501">
          <cell r="C501">
            <v>104.12000274658203</v>
          </cell>
          <cell r="E501">
            <v>1.9299999475479126</v>
          </cell>
        </row>
        <row r="502">
          <cell r="C502">
            <v>38.90999984741211</v>
          </cell>
          <cell r="E502">
            <v>2.0399999618530273</v>
          </cell>
        </row>
        <row r="503">
          <cell r="C503">
            <v>44.93000030517578</v>
          </cell>
          <cell r="E503">
            <v>1.850000023841858</v>
          </cell>
        </row>
        <row r="504">
          <cell r="C504">
            <v>43.31999969482422</v>
          </cell>
          <cell r="E504">
            <v>1.899999976158142</v>
          </cell>
        </row>
        <row r="505">
          <cell r="C505">
            <v>42.79999923706055</v>
          </cell>
          <cell r="E505">
            <v>2.25</v>
          </cell>
        </row>
        <row r="506">
          <cell r="C506">
            <v>49.43000030517578</v>
          </cell>
          <cell r="E506">
            <v>2.0399999618530273</v>
          </cell>
        </row>
        <row r="507">
          <cell r="C507">
            <v>47.650001525878906</v>
          </cell>
          <cell r="E507">
            <v>2.0899999141693115</v>
          </cell>
        </row>
        <row r="508">
          <cell r="C508">
            <v>38.90999984741211</v>
          </cell>
          <cell r="E508">
            <v>2.0399999618530273</v>
          </cell>
        </row>
        <row r="509">
          <cell r="C509">
            <v>44.93000030517578</v>
          </cell>
          <cell r="E509">
            <v>1.850000023841858</v>
          </cell>
        </row>
        <row r="510">
          <cell r="C510">
            <v>43.31999969482422</v>
          </cell>
          <cell r="E510">
            <v>1.899999976158142</v>
          </cell>
        </row>
        <row r="511">
          <cell r="C511">
            <v>3684.2099609375</v>
          </cell>
          <cell r="E511">
            <v>0</v>
          </cell>
        </row>
        <row r="512">
          <cell r="C512">
            <v>97.30999755859375</v>
          </cell>
          <cell r="E512">
            <v>3.0999999046325684</v>
          </cell>
        </row>
        <row r="513">
          <cell r="C513">
            <v>106.69999694824219</v>
          </cell>
          <cell r="E513">
            <v>2.799999952316284</v>
          </cell>
        </row>
        <row r="514">
          <cell r="C514">
            <v>104.51000213623047</v>
          </cell>
          <cell r="E514">
            <v>2.869999885559082</v>
          </cell>
        </row>
        <row r="515">
          <cell r="C515">
            <v>49</v>
          </cell>
          <cell r="E515">
            <v>2.569999933242798</v>
          </cell>
        </row>
        <row r="516">
          <cell r="C516">
            <v>56.59000015258789</v>
          </cell>
          <cell r="E516">
            <v>2.3299999237060547</v>
          </cell>
        </row>
        <row r="517">
          <cell r="C517">
            <v>54.540000915527344</v>
          </cell>
          <cell r="E517">
            <v>2.4000000953674316</v>
          </cell>
        </row>
        <row r="518">
          <cell r="C518">
            <v>116.23999786376953</v>
          </cell>
          <cell r="E518">
            <v>2.4700000286102295</v>
          </cell>
        </row>
        <row r="519">
          <cell r="C519">
            <v>123.9800033569336</v>
          </cell>
          <cell r="E519">
            <v>2.2200000286102295</v>
          </cell>
        </row>
        <row r="520">
          <cell r="C520">
            <v>122.5</v>
          </cell>
          <cell r="E520">
            <v>2.2699999809265137</v>
          </cell>
        </row>
        <row r="521">
          <cell r="C521">
            <v>84.94000244140625</v>
          </cell>
          <cell r="E521">
            <v>4.519999980926514</v>
          </cell>
        </row>
        <row r="522">
          <cell r="C522">
            <v>98.2699966430664</v>
          </cell>
          <cell r="E522">
            <v>4.090000152587891</v>
          </cell>
        </row>
        <row r="523">
          <cell r="C523">
            <v>94.68000030517578</v>
          </cell>
          <cell r="E523">
            <v>4.210000038146973</v>
          </cell>
        </row>
        <row r="524">
          <cell r="C524">
            <v>51.47999954223633</v>
          </cell>
          <cell r="E524">
            <v>2.740000009536743</v>
          </cell>
        </row>
        <row r="525">
          <cell r="C525">
            <v>59.560001373291016</v>
          </cell>
          <cell r="E525">
            <v>2.4800000190734863</v>
          </cell>
        </row>
        <row r="526">
          <cell r="C526">
            <v>57.38999938964844</v>
          </cell>
          <cell r="E526">
            <v>2.549999952316284</v>
          </cell>
        </row>
        <row r="527">
          <cell r="C527">
            <v>150</v>
          </cell>
          <cell r="E527">
            <v>0</v>
          </cell>
        </row>
        <row r="528">
          <cell r="C528">
            <v>150</v>
          </cell>
          <cell r="E528">
            <v>0</v>
          </cell>
        </row>
        <row r="529">
          <cell r="C529">
            <v>150</v>
          </cell>
          <cell r="E529">
            <v>0</v>
          </cell>
        </row>
        <row r="530">
          <cell r="C530">
            <v>1750</v>
          </cell>
          <cell r="E530">
            <v>0</v>
          </cell>
        </row>
        <row r="531">
          <cell r="C531">
            <v>123.52999877929688</v>
          </cell>
          <cell r="E531">
            <v>4.059999942779541</v>
          </cell>
        </row>
        <row r="532">
          <cell r="C532">
            <v>135.7899932861328</v>
          </cell>
          <cell r="E532">
            <v>3.6600000858306885</v>
          </cell>
        </row>
        <row r="533">
          <cell r="C533">
            <v>132.89999389648438</v>
          </cell>
          <cell r="E533">
            <v>3.75</v>
          </cell>
        </row>
        <row r="534">
          <cell r="C534">
            <v>21000</v>
          </cell>
          <cell r="E534">
            <v>210</v>
          </cell>
        </row>
        <row r="535">
          <cell r="C535">
            <v>114.52999877929688</v>
          </cell>
          <cell r="E535">
            <v>2.5299999713897705</v>
          </cell>
        </row>
        <row r="536">
          <cell r="C536">
            <v>122.41000366210938</v>
          </cell>
          <cell r="E536">
            <v>2.2699999809265137</v>
          </cell>
        </row>
        <row r="537">
          <cell r="C537">
            <v>120.87000274658203</v>
          </cell>
          <cell r="E537">
            <v>2.319999933242798</v>
          </cell>
        </row>
        <row r="538">
          <cell r="C538">
            <v>79.56999969482422</v>
          </cell>
          <cell r="E538">
            <v>1.7899999618530273</v>
          </cell>
        </row>
        <row r="539">
          <cell r="C539">
            <v>85.13999938964844</v>
          </cell>
          <cell r="E539">
            <v>1.6100000143051147</v>
          </cell>
        </row>
        <row r="540">
          <cell r="C540">
            <v>84.04000091552734</v>
          </cell>
          <cell r="E540">
            <v>1.6399999856948853</v>
          </cell>
        </row>
        <row r="541">
          <cell r="C541">
            <v>4444.43994140625</v>
          </cell>
          <cell r="E541">
            <v>0</v>
          </cell>
        </row>
        <row r="542">
          <cell r="C542">
            <v>1500</v>
          </cell>
          <cell r="E542">
            <v>0</v>
          </cell>
        </row>
        <row r="543">
          <cell r="C543">
            <v>56.83000183105469</v>
          </cell>
          <cell r="E543">
            <v>1.2799999713897705</v>
          </cell>
        </row>
        <row r="544">
          <cell r="C544">
            <v>60.810001373291016</v>
          </cell>
          <cell r="E544">
            <v>1.149999976158142</v>
          </cell>
        </row>
        <row r="545">
          <cell r="C545">
            <v>60.029998779296875</v>
          </cell>
          <cell r="E545">
            <v>1.1699999570846558</v>
          </cell>
        </row>
        <row r="546">
          <cell r="C546">
            <v>1000</v>
          </cell>
          <cell r="E546">
            <v>0</v>
          </cell>
        </row>
        <row r="547">
          <cell r="C547">
            <v>1350</v>
          </cell>
          <cell r="E547">
            <v>0</v>
          </cell>
        </row>
        <row r="548">
          <cell r="C548">
            <v>1888.8900146484375</v>
          </cell>
          <cell r="E548">
            <v>0</v>
          </cell>
        </row>
        <row r="549">
          <cell r="C549">
            <v>107.23999786376953</v>
          </cell>
          <cell r="E549">
            <v>2.450000047683716</v>
          </cell>
        </row>
        <row r="550">
          <cell r="C550">
            <v>114.86000061035156</v>
          </cell>
          <cell r="E550">
            <v>2.2100000381469727</v>
          </cell>
        </row>
        <row r="551">
          <cell r="C551">
            <v>113.33999633789062</v>
          </cell>
          <cell r="E551">
            <v>2.259999990463257</v>
          </cell>
        </row>
        <row r="552">
          <cell r="C552">
            <v>112.88999938964844</v>
          </cell>
          <cell r="E552">
            <v>2.5799999237060547</v>
          </cell>
        </row>
        <row r="553">
          <cell r="C553">
            <v>120.91999816894531</v>
          </cell>
          <cell r="E553">
            <v>2.319999933242798</v>
          </cell>
        </row>
        <row r="554">
          <cell r="C554">
            <v>119.30000305175781</v>
          </cell>
          <cell r="E554">
            <v>2.380000114440918</v>
          </cell>
        </row>
        <row r="555">
          <cell r="C555">
            <v>47.470001220703125</v>
          </cell>
          <cell r="E555">
            <v>2.630000114440918</v>
          </cell>
        </row>
        <row r="556">
          <cell r="C556">
            <v>55.20000076293945</v>
          </cell>
          <cell r="E556">
            <v>2.380000114440918</v>
          </cell>
        </row>
        <row r="557">
          <cell r="C557">
            <v>53.11000061035156</v>
          </cell>
          <cell r="E557">
            <v>2.440000057220459</v>
          </cell>
        </row>
        <row r="558">
          <cell r="C558">
            <v>82.91999816894531</v>
          </cell>
          <cell r="E558">
            <v>4.590000152587891</v>
          </cell>
        </row>
        <row r="559">
          <cell r="C559">
            <v>96.43000030517578</v>
          </cell>
          <cell r="E559">
            <v>4.150000095367432</v>
          </cell>
        </row>
        <row r="560">
          <cell r="C560">
            <v>92.7699966430664</v>
          </cell>
          <cell r="E560">
            <v>4.269999980926514</v>
          </cell>
        </row>
        <row r="561">
          <cell r="C561">
            <v>84.6500015258789</v>
          </cell>
          <cell r="E561">
            <v>1.940000057220459</v>
          </cell>
        </row>
        <row r="562">
          <cell r="C562">
            <v>90.68000030517578</v>
          </cell>
          <cell r="E562">
            <v>1.7400000095367432</v>
          </cell>
        </row>
        <row r="563">
          <cell r="C563">
            <v>89.4800033569336</v>
          </cell>
          <cell r="E563">
            <v>1.7799999713897705</v>
          </cell>
        </row>
        <row r="564">
          <cell r="C564">
            <v>40.209999084472656</v>
          </cell>
          <cell r="E564">
            <v>2.2200000286102295</v>
          </cell>
        </row>
        <row r="565">
          <cell r="C565">
            <v>46.7599983215332</v>
          </cell>
          <cell r="E565">
            <v>2.009999990463257</v>
          </cell>
        </row>
        <row r="566">
          <cell r="C566">
            <v>44.97999954223633</v>
          </cell>
          <cell r="E566">
            <v>2.069999933242798</v>
          </cell>
        </row>
        <row r="567">
          <cell r="C567">
            <v>151.25999450683594</v>
          </cell>
          <cell r="E567">
            <v>3.4600000381469727</v>
          </cell>
        </row>
        <row r="568">
          <cell r="C568">
            <v>162.02000427246094</v>
          </cell>
          <cell r="E568">
            <v>3.119999885559082</v>
          </cell>
        </row>
        <row r="569">
          <cell r="C569">
            <v>159.8800048828125</v>
          </cell>
          <cell r="E569">
            <v>3.180000066757202</v>
          </cell>
        </row>
        <row r="570">
          <cell r="C570">
            <v>82.30000305175781</v>
          </cell>
          <cell r="E570">
            <v>1.9199999570846558</v>
          </cell>
        </row>
        <row r="571">
          <cell r="C571">
            <v>88.25</v>
          </cell>
          <cell r="E571">
            <v>1.7300000190734863</v>
          </cell>
        </row>
        <row r="572">
          <cell r="C572">
            <v>87.05999755859375</v>
          </cell>
          <cell r="E572">
            <v>1.7599999904632568</v>
          </cell>
        </row>
        <row r="573">
          <cell r="C573">
            <v>139.97999572753906</v>
          </cell>
          <cell r="E573">
            <v>3.259999990463257</v>
          </cell>
        </row>
        <row r="574">
          <cell r="C574">
            <v>150.08999633789062</v>
          </cell>
          <cell r="E574">
            <v>2.940000057220459</v>
          </cell>
        </row>
        <row r="575">
          <cell r="C575">
            <v>148.0500030517578</v>
          </cell>
          <cell r="E575">
            <v>3</v>
          </cell>
        </row>
        <row r="576">
          <cell r="C576">
            <v>76</v>
          </cell>
          <cell r="E576">
            <v>4.260000228881836</v>
          </cell>
        </row>
        <row r="577">
          <cell r="C577">
            <v>88.52999877929688</v>
          </cell>
          <cell r="E577">
            <v>3.8499999046325684</v>
          </cell>
        </row>
        <row r="578">
          <cell r="C578">
            <v>85.12000274658203</v>
          </cell>
          <cell r="E578">
            <v>3.9600000381469727</v>
          </cell>
        </row>
        <row r="579">
          <cell r="C579">
            <v>151.1699981689453</v>
          </cell>
          <cell r="E579">
            <v>3.5199999809265137</v>
          </cell>
        </row>
        <row r="580">
          <cell r="C580">
            <v>162.10000610351562</v>
          </cell>
          <cell r="E580">
            <v>3.1700000762939453</v>
          </cell>
        </row>
        <row r="581">
          <cell r="C581">
            <v>159.88999938964844</v>
          </cell>
          <cell r="E581">
            <v>3.240000009536743</v>
          </cell>
        </row>
        <row r="582">
          <cell r="C582">
            <v>83.05000305175781</v>
          </cell>
          <cell r="E582">
            <v>4.650000095367432</v>
          </cell>
        </row>
        <row r="583">
          <cell r="C583">
            <v>96.73999786376953</v>
          </cell>
          <cell r="E583">
            <v>4.210000038146973</v>
          </cell>
        </row>
        <row r="584">
          <cell r="C584">
            <v>93.0199966430664</v>
          </cell>
          <cell r="E584">
            <v>4.329999923706055</v>
          </cell>
        </row>
        <row r="585">
          <cell r="C585">
            <v>33.220001220703125</v>
          </cell>
          <cell r="E585">
            <v>1.8600000143051147</v>
          </cell>
        </row>
        <row r="586">
          <cell r="C586">
            <v>38.70000076293945</v>
          </cell>
          <cell r="E586">
            <v>1.6799999475479126</v>
          </cell>
        </row>
        <row r="587">
          <cell r="C587">
            <v>37.209999084472656</v>
          </cell>
          <cell r="E587">
            <v>1.7300000190734863</v>
          </cell>
        </row>
        <row r="588">
          <cell r="C588">
            <v>68.51000213623047</v>
          </cell>
          <cell r="E588">
            <v>3.8399999141693115</v>
          </cell>
        </row>
        <row r="589">
          <cell r="C589">
            <v>79.80000305175781</v>
          </cell>
          <cell r="E589">
            <v>3.4800000190734863</v>
          </cell>
        </row>
        <row r="590">
          <cell r="C590">
            <v>76.73999786376953</v>
          </cell>
          <cell r="E590">
            <v>3.569999933242798</v>
          </cell>
        </row>
        <row r="591">
          <cell r="C591">
            <v>62.290000915527344</v>
          </cell>
          <cell r="E591">
            <v>3.490000009536743</v>
          </cell>
        </row>
        <row r="592">
          <cell r="C592">
            <v>72.55000305175781</v>
          </cell>
          <cell r="E592">
            <v>3.1600000858306885</v>
          </cell>
        </row>
        <row r="593">
          <cell r="C593">
            <v>69.76000213623047</v>
          </cell>
          <cell r="E593">
            <v>3.25</v>
          </cell>
        </row>
        <row r="594">
          <cell r="C594">
            <v>25000.060546875</v>
          </cell>
          <cell r="E594">
            <v>250</v>
          </cell>
        </row>
        <row r="595">
          <cell r="C595">
            <v>13177.9599609375</v>
          </cell>
          <cell r="E595">
            <v>0</v>
          </cell>
        </row>
        <row r="596">
          <cell r="C596">
            <v>66.2300033569336</v>
          </cell>
          <cell r="E596">
            <v>1.600000023841858</v>
          </cell>
        </row>
        <row r="597">
          <cell r="C597">
            <v>71.16999816894531</v>
          </cell>
          <cell r="E597">
            <v>1.440000057220459</v>
          </cell>
        </row>
        <row r="598">
          <cell r="C598">
            <v>70.16000366210938</v>
          </cell>
          <cell r="E598">
            <v>1.4700000286102295</v>
          </cell>
        </row>
        <row r="599">
          <cell r="C599">
            <v>90.30000305175781</v>
          </cell>
          <cell r="E599">
            <v>5.050000190734863</v>
          </cell>
        </row>
        <row r="600">
          <cell r="C600">
            <v>102.26000213623047</v>
          </cell>
          <cell r="E600">
            <v>4.670000076293945</v>
          </cell>
        </row>
        <row r="601">
          <cell r="C601">
            <v>99</v>
          </cell>
          <cell r="E601">
            <v>4.769999980926514</v>
          </cell>
        </row>
        <row r="602">
          <cell r="C602">
            <v>68.44000244140625</v>
          </cell>
          <cell r="E602">
            <v>1.649999976158142</v>
          </cell>
        </row>
        <row r="603">
          <cell r="C603">
            <v>73.55000305175781</v>
          </cell>
          <cell r="E603">
            <v>1.4900000095367432</v>
          </cell>
        </row>
        <row r="604">
          <cell r="C604">
            <v>72.5</v>
          </cell>
          <cell r="E604">
            <v>1.5199999809265137</v>
          </cell>
        </row>
        <row r="605">
          <cell r="C605">
            <v>83.33000183105469</v>
          </cell>
          <cell r="E605">
            <v>0</v>
          </cell>
        </row>
        <row r="606">
          <cell r="C606">
            <v>83.33000183105469</v>
          </cell>
          <cell r="E606">
            <v>0</v>
          </cell>
        </row>
        <row r="607">
          <cell r="C607">
            <v>83.33000183105469</v>
          </cell>
          <cell r="E607">
            <v>0</v>
          </cell>
        </row>
        <row r="608">
          <cell r="C608">
            <v>178.57000732421875</v>
          </cell>
          <cell r="E608">
            <v>0</v>
          </cell>
        </row>
        <row r="609">
          <cell r="C609">
            <v>178.57000732421875</v>
          </cell>
          <cell r="E609">
            <v>0</v>
          </cell>
        </row>
        <row r="610">
          <cell r="C610">
            <v>178.57000732421875</v>
          </cell>
          <cell r="E610">
            <v>0</v>
          </cell>
        </row>
        <row r="611">
          <cell r="C611">
            <v>700</v>
          </cell>
          <cell r="E611">
            <v>0</v>
          </cell>
        </row>
        <row r="612">
          <cell r="C612">
            <v>13950</v>
          </cell>
          <cell r="E612">
            <v>139.5</v>
          </cell>
        </row>
        <row r="613">
          <cell r="C613">
            <v>5075</v>
          </cell>
          <cell r="E613">
            <v>50.75</v>
          </cell>
        </row>
        <row r="614">
          <cell r="C614">
            <v>194.44000244140625</v>
          </cell>
          <cell r="E614">
            <v>0</v>
          </cell>
        </row>
        <row r="615">
          <cell r="C615">
            <v>194.44000244140625</v>
          </cell>
          <cell r="E615">
            <v>0</v>
          </cell>
        </row>
        <row r="616">
          <cell r="C616">
            <v>194.44000244140625</v>
          </cell>
          <cell r="E616">
            <v>0</v>
          </cell>
        </row>
        <row r="617">
          <cell r="C617">
            <v>3125</v>
          </cell>
          <cell r="E617">
            <v>0</v>
          </cell>
        </row>
        <row r="618">
          <cell r="C618">
            <v>3125</v>
          </cell>
          <cell r="E618">
            <v>0</v>
          </cell>
        </row>
        <row r="619">
          <cell r="C619">
            <v>150</v>
          </cell>
          <cell r="E619">
            <v>0</v>
          </cell>
        </row>
        <row r="620">
          <cell r="C620">
            <v>150</v>
          </cell>
          <cell r="E620">
            <v>0</v>
          </cell>
        </row>
        <row r="621">
          <cell r="C621">
            <v>150</v>
          </cell>
          <cell r="E621">
            <v>0</v>
          </cell>
        </row>
        <row r="622">
          <cell r="C622">
            <v>83.33000183105469</v>
          </cell>
          <cell r="E622">
            <v>0</v>
          </cell>
        </row>
        <row r="623">
          <cell r="C623">
            <v>83.33000183105469</v>
          </cell>
          <cell r="E623">
            <v>0</v>
          </cell>
        </row>
        <row r="624">
          <cell r="C624">
            <v>83.33000183105469</v>
          </cell>
          <cell r="E624">
            <v>0</v>
          </cell>
        </row>
        <row r="625">
          <cell r="C625">
            <v>24500</v>
          </cell>
          <cell r="E625">
            <v>0</v>
          </cell>
        </row>
        <row r="626">
          <cell r="C626">
            <v>32.709999084472656</v>
          </cell>
          <cell r="E626">
            <v>1.9299999475479126</v>
          </cell>
        </row>
        <row r="627">
          <cell r="C627">
            <v>38.369998931884766</v>
          </cell>
          <cell r="E627">
            <v>1.7400000095367432</v>
          </cell>
        </row>
        <row r="628">
          <cell r="C628">
            <v>36.81999969482422</v>
          </cell>
          <cell r="E628">
            <v>1.7899999618530273</v>
          </cell>
        </row>
        <row r="629">
          <cell r="C629">
            <v>75.08000183105469</v>
          </cell>
          <cell r="E629">
            <v>4.420000076293945</v>
          </cell>
        </row>
        <row r="630">
          <cell r="C630">
            <v>88.06999969482422</v>
          </cell>
          <cell r="E630">
            <v>4</v>
          </cell>
        </row>
        <row r="631">
          <cell r="C631">
            <v>84.5</v>
          </cell>
          <cell r="E631">
            <v>4.119999885559082</v>
          </cell>
        </row>
        <row r="632">
          <cell r="C632">
            <v>1750</v>
          </cell>
          <cell r="E632">
            <v>0</v>
          </cell>
        </row>
        <row r="633">
          <cell r="C633">
            <v>5250</v>
          </cell>
          <cell r="E633">
            <v>0</v>
          </cell>
        </row>
        <row r="634">
          <cell r="C634">
            <v>92.38999938964844</v>
          </cell>
          <cell r="E634">
            <v>2.309999942779541</v>
          </cell>
        </row>
        <row r="635">
          <cell r="C635">
            <v>99.51000213623047</v>
          </cell>
          <cell r="E635">
            <v>2.0799999237060547</v>
          </cell>
        </row>
        <row r="636">
          <cell r="C636">
            <v>98.01000213623047</v>
          </cell>
          <cell r="E636">
            <v>2.130000114440918</v>
          </cell>
        </row>
        <row r="637">
          <cell r="C637">
            <v>54.34000015258789</v>
          </cell>
          <cell r="E637">
            <v>1.3600000143051147</v>
          </cell>
        </row>
        <row r="638">
          <cell r="C638">
            <v>58.540000915527344</v>
          </cell>
          <cell r="E638">
            <v>1.2200000286102295</v>
          </cell>
        </row>
        <row r="639">
          <cell r="C639">
            <v>57.65999984741211</v>
          </cell>
          <cell r="E639">
            <v>1.25</v>
          </cell>
        </row>
        <row r="640">
          <cell r="C640">
            <v>138.88999938964844</v>
          </cell>
          <cell r="E640">
            <v>0</v>
          </cell>
        </row>
        <row r="641">
          <cell r="C641">
            <v>138.88999938964844</v>
          </cell>
          <cell r="E641">
            <v>0</v>
          </cell>
        </row>
        <row r="642">
          <cell r="C642">
            <v>138.88999938964844</v>
          </cell>
          <cell r="E642">
            <v>0</v>
          </cell>
        </row>
        <row r="643">
          <cell r="C643">
            <v>107.87000274658203</v>
          </cell>
          <cell r="E643">
            <v>2.740000009536743</v>
          </cell>
        </row>
        <row r="644">
          <cell r="C644">
            <v>116.31999969482422</v>
          </cell>
          <cell r="E644">
            <v>2.4700000286102295</v>
          </cell>
        </row>
        <row r="645">
          <cell r="C645">
            <v>114.52999877929688</v>
          </cell>
          <cell r="E645">
            <v>2.5299999713897705</v>
          </cell>
        </row>
        <row r="646">
          <cell r="C646">
            <v>12364</v>
          </cell>
          <cell r="E646">
            <v>0</v>
          </cell>
        </row>
        <row r="647">
          <cell r="C647">
            <v>71.80999755859375</v>
          </cell>
          <cell r="E647">
            <v>4.28000020980835</v>
          </cell>
        </row>
        <row r="648">
          <cell r="C648">
            <v>84.37000274658203</v>
          </cell>
          <cell r="E648">
            <v>3.880000114440918</v>
          </cell>
        </row>
        <row r="649">
          <cell r="C649">
            <v>80.91999816894531</v>
          </cell>
          <cell r="E649">
            <v>3.990000009536743</v>
          </cell>
        </row>
        <row r="650">
          <cell r="C650">
            <v>32.36000061035156</v>
          </cell>
          <cell r="E650">
            <v>0.8199999928474426</v>
          </cell>
        </row>
        <row r="651">
          <cell r="C651">
            <v>34.88999938964844</v>
          </cell>
          <cell r="E651">
            <v>0.7400000095367432</v>
          </cell>
        </row>
        <row r="652">
          <cell r="C652">
            <v>34.36000061035156</v>
          </cell>
          <cell r="E652">
            <v>0.7599999904632568</v>
          </cell>
        </row>
        <row r="653">
          <cell r="C653">
            <v>66.47000122070312</v>
          </cell>
          <cell r="E653">
            <v>3.9700000286102295</v>
          </cell>
        </row>
        <row r="654">
          <cell r="C654">
            <v>78.11000061035156</v>
          </cell>
          <cell r="E654">
            <v>3.5899999141693115</v>
          </cell>
        </row>
        <row r="655">
          <cell r="C655">
            <v>74.91999816894531</v>
          </cell>
          <cell r="E655">
            <v>3.690000057220459</v>
          </cell>
        </row>
        <row r="656">
          <cell r="C656">
            <v>63.81999969482422</v>
          </cell>
          <cell r="E656">
            <v>3.809999942779541</v>
          </cell>
        </row>
        <row r="657">
          <cell r="C657">
            <v>74.98999786376953</v>
          </cell>
          <cell r="E657">
            <v>3.450000047683716</v>
          </cell>
        </row>
        <row r="658">
          <cell r="C658">
            <v>71.91999816894531</v>
          </cell>
          <cell r="E658">
            <v>3.549999952316284</v>
          </cell>
        </row>
        <row r="659">
          <cell r="C659">
            <v>53.939998626708984</v>
          </cell>
          <cell r="E659">
            <v>1.3700000047683716</v>
          </cell>
        </row>
        <row r="660">
          <cell r="C660">
            <v>58.15999984741211</v>
          </cell>
          <cell r="E660">
            <v>1.2300000190734863</v>
          </cell>
        </row>
        <row r="661">
          <cell r="C661">
            <v>57.27000045776367</v>
          </cell>
          <cell r="E661">
            <v>1.2599999904632568</v>
          </cell>
        </row>
        <row r="662">
          <cell r="C662">
            <v>23.639999389648438</v>
          </cell>
          <cell r="E662">
            <v>2.869999885559082</v>
          </cell>
        </row>
        <row r="663">
          <cell r="C663">
            <v>31.899999618530273</v>
          </cell>
          <cell r="E663">
            <v>2.5999999046325684</v>
          </cell>
        </row>
        <row r="664">
          <cell r="C664">
            <v>29.40999984741211</v>
          </cell>
          <cell r="E664">
            <v>2.680000066757202</v>
          </cell>
        </row>
        <row r="665">
          <cell r="C665">
            <v>64.72000122070312</v>
          </cell>
          <cell r="E665">
            <v>1.6399999856948853</v>
          </cell>
        </row>
        <row r="666">
          <cell r="C666">
            <v>69.79000091552734</v>
          </cell>
          <cell r="E666">
            <v>1.4800000190734863</v>
          </cell>
        </row>
        <row r="667">
          <cell r="C667">
            <v>68.70999908447266</v>
          </cell>
          <cell r="E667">
            <v>1.5199999809265137</v>
          </cell>
        </row>
        <row r="668">
          <cell r="C668">
            <v>161.80999755859375</v>
          </cell>
          <cell r="E668">
            <v>4.110000133514404</v>
          </cell>
        </row>
        <row r="669">
          <cell r="C669">
            <v>174.47999572753906</v>
          </cell>
          <cell r="E669">
            <v>3.700000047683716</v>
          </cell>
        </row>
        <row r="670">
          <cell r="C670">
            <v>171.8000030517578</v>
          </cell>
          <cell r="E670">
            <v>3.7899999618530273</v>
          </cell>
        </row>
        <row r="671">
          <cell r="C671">
            <v>50.529998779296875</v>
          </cell>
          <cell r="E671">
            <v>3.009999990463257</v>
          </cell>
        </row>
        <row r="672">
          <cell r="C672">
            <v>59.369998931884766</v>
          </cell>
          <cell r="E672">
            <v>2.7300000190734863</v>
          </cell>
        </row>
        <row r="673">
          <cell r="C673">
            <v>56.93000030517578</v>
          </cell>
          <cell r="E673">
            <v>2.809999942779541</v>
          </cell>
        </row>
        <row r="674">
          <cell r="C674">
            <v>63.88999938964844</v>
          </cell>
          <cell r="E674">
            <v>0</v>
          </cell>
        </row>
        <row r="675">
          <cell r="C675">
            <v>63.88999938964844</v>
          </cell>
          <cell r="E675">
            <v>0</v>
          </cell>
        </row>
        <row r="676">
          <cell r="C676">
            <v>63.88999938964844</v>
          </cell>
          <cell r="E676">
            <v>0</v>
          </cell>
        </row>
        <row r="677">
          <cell r="C677">
            <v>134.83999633789062</v>
          </cell>
          <cell r="E677">
            <v>3.430000066757202</v>
          </cell>
        </row>
        <row r="678">
          <cell r="C678">
            <v>145.38999938964844</v>
          </cell>
          <cell r="E678">
            <v>3.0899999141693115</v>
          </cell>
        </row>
        <row r="679">
          <cell r="C679">
            <v>143.16000366210938</v>
          </cell>
          <cell r="E679">
            <v>3.1600000858306885</v>
          </cell>
        </row>
        <row r="680">
          <cell r="C680">
            <v>200</v>
          </cell>
          <cell r="E680">
            <v>0</v>
          </cell>
        </row>
        <row r="681">
          <cell r="C681">
            <v>200</v>
          </cell>
          <cell r="E681">
            <v>0</v>
          </cell>
        </row>
        <row r="682">
          <cell r="C682">
            <v>200</v>
          </cell>
          <cell r="E682">
            <v>0</v>
          </cell>
        </row>
        <row r="683">
          <cell r="C683">
            <v>100</v>
          </cell>
          <cell r="E683">
            <v>0</v>
          </cell>
        </row>
        <row r="684">
          <cell r="C684">
            <v>100</v>
          </cell>
          <cell r="E684">
            <v>0</v>
          </cell>
        </row>
        <row r="685">
          <cell r="C685">
            <v>100</v>
          </cell>
          <cell r="E685">
            <v>0</v>
          </cell>
        </row>
        <row r="686">
          <cell r="C686">
            <v>52.25</v>
          </cell>
          <cell r="E686">
            <v>3.1500000953674316</v>
          </cell>
        </row>
        <row r="687">
          <cell r="C687">
            <v>61.4900016784668</v>
          </cell>
          <cell r="E687">
            <v>2.859999895095825</v>
          </cell>
        </row>
        <row r="688">
          <cell r="C688">
            <v>58.939998626708984</v>
          </cell>
          <cell r="E688">
            <v>2.940000057220459</v>
          </cell>
        </row>
        <row r="689">
          <cell r="C689">
            <v>100</v>
          </cell>
          <cell r="E689">
            <v>0</v>
          </cell>
        </row>
        <row r="690">
          <cell r="C690">
            <v>100</v>
          </cell>
          <cell r="E690">
            <v>0</v>
          </cell>
        </row>
        <row r="691">
          <cell r="C691">
            <v>100</v>
          </cell>
          <cell r="E691">
            <v>0</v>
          </cell>
        </row>
        <row r="692">
          <cell r="C692">
            <v>138.88999938964844</v>
          </cell>
          <cell r="E692">
            <v>0</v>
          </cell>
        </row>
        <row r="693">
          <cell r="C693">
            <v>138.88999938964844</v>
          </cell>
          <cell r="E693">
            <v>0</v>
          </cell>
        </row>
        <row r="694">
          <cell r="C694">
            <v>138.88999938964844</v>
          </cell>
          <cell r="E694">
            <v>0</v>
          </cell>
        </row>
        <row r="695">
          <cell r="C695">
            <v>66.66999816894531</v>
          </cell>
          <cell r="E695">
            <v>0</v>
          </cell>
        </row>
        <row r="696">
          <cell r="C696">
            <v>66.66999816894531</v>
          </cell>
          <cell r="E696">
            <v>0</v>
          </cell>
        </row>
        <row r="697">
          <cell r="C697">
            <v>66.66999816894531</v>
          </cell>
          <cell r="E697">
            <v>0</v>
          </cell>
        </row>
        <row r="698">
          <cell r="C698">
            <v>34.13999938964844</v>
          </cell>
          <cell r="E698">
            <v>4.239999771118164</v>
          </cell>
        </row>
        <row r="699">
          <cell r="C699">
            <v>46.34000015258789</v>
          </cell>
          <cell r="E699">
            <v>3.8399999141693115</v>
          </cell>
        </row>
        <row r="700">
          <cell r="C700">
            <v>42.65999984741211</v>
          </cell>
          <cell r="E700">
            <v>3.9600000381469727</v>
          </cell>
        </row>
        <row r="701">
          <cell r="C701">
            <v>28.780000686645508</v>
          </cell>
          <cell r="E701">
            <v>1.7599999904632568</v>
          </cell>
        </row>
        <row r="702">
          <cell r="C702">
            <v>33.95000076293945</v>
          </cell>
          <cell r="E702">
            <v>1.590000033378601</v>
          </cell>
        </row>
        <row r="703">
          <cell r="C703">
            <v>32.52000045776367</v>
          </cell>
          <cell r="E703">
            <v>1.6399999856948853</v>
          </cell>
        </row>
        <row r="704">
          <cell r="C704">
            <v>159.4199981689453</v>
          </cell>
          <cell r="E704">
            <v>4.190000057220459</v>
          </cell>
        </row>
        <row r="705">
          <cell r="C705">
            <v>172.2899932861328</v>
          </cell>
          <cell r="E705">
            <v>3.7799999713897705</v>
          </cell>
        </row>
        <row r="706">
          <cell r="C706">
            <v>169.52000427246094</v>
          </cell>
          <cell r="E706">
            <v>3.869999885559082</v>
          </cell>
        </row>
        <row r="707">
          <cell r="C707">
            <v>1562.5</v>
          </cell>
          <cell r="E707">
            <v>0</v>
          </cell>
        </row>
        <row r="708">
          <cell r="C708">
            <v>200</v>
          </cell>
          <cell r="E708">
            <v>0</v>
          </cell>
        </row>
        <row r="709">
          <cell r="C709">
            <v>200</v>
          </cell>
          <cell r="E709">
            <v>0</v>
          </cell>
        </row>
        <row r="710">
          <cell r="C710">
            <v>200</v>
          </cell>
          <cell r="E710">
            <v>0</v>
          </cell>
        </row>
        <row r="711">
          <cell r="C711">
            <v>142.86000061035156</v>
          </cell>
          <cell r="E711">
            <v>0</v>
          </cell>
        </row>
        <row r="712">
          <cell r="C712">
            <v>142.86000061035156</v>
          </cell>
          <cell r="E712">
            <v>0</v>
          </cell>
        </row>
        <row r="713">
          <cell r="C713">
            <v>142.86000061035156</v>
          </cell>
          <cell r="E713">
            <v>0</v>
          </cell>
        </row>
        <row r="714">
          <cell r="C714">
            <v>83.33000183105469</v>
          </cell>
          <cell r="E714">
            <v>0</v>
          </cell>
        </row>
        <row r="715">
          <cell r="C715">
            <v>83.33000183105469</v>
          </cell>
          <cell r="E715">
            <v>0</v>
          </cell>
        </row>
        <row r="716">
          <cell r="C716">
            <v>83.33000183105469</v>
          </cell>
          <cell r="E716">
            <v>0</v>
          </cell>
        </row>
        <row r="717">
          <cell r="C717">
            <v>39.09000015258789</v>
          </cell>
          <cell r="E717">
            <v>2.450000047683716</v>
          </cell>
        </row>
        <row r="718">
          <cell r="C718">
            <v>46.2599983215332</v>
          </cell>
          <cell r="E718">
            <v>2.2200000286102295</v>
          </cell>
        </row>
        <row r="719">
          <cell r="C719">
            <v>44.279998779296875</v>
          </cell>
          <cell r="E719">
            <v>2.2799999713897705</v>
          </cell>
        </row>
        <row r="720">
          <cell r="C720">
            <v>42.16999816894531</v>
          </cell>
          <cell r="E720">
            <v>1.1299999952316284</v>
          </cell>
        </row>
        <row r="721">
          <cell r="C721">
            <v>45.630001068115234</v>
          </cell>
          <cell r="E721">
            <v>1.0199999809265137</v>
          </cell>
        </row>
        <row r="722">
          <cell r="C722">
            <v>44.88999938964844</v>
          </cell>
          <cell r="E722">
            <v>1.0399999618530273</v>
          </cell>
        </row>
        <row r="723">
          <cell r="C723">
            <v>79.0999984741211</v>
          </cell>
          <cell r="E723">
            <v>2.109999895095825</v>
          </cell>
        </row>
        <row r="724">
          <cell r="C724">
            <v>85.56999969482422</v>
          </cell>
          <cell r="E724">
            <v>1.909999966621399</v>
          </cell>
        </row>
        <row r="725">
          <cell r="C725">
            <v>84.16999816894531</v>
          </cell>
          <cell r="E725">
            <v>1.9500000476837158</v>
          </cell>
        </row>
        <row r="726">
          <cell r="C726">
            <v>105.44999694824219</v>
          </cell>
          <cell r="E726">
            <v>2.819999933242798</v>
          </cell>
        </row>
        <row r="727">
          <cell r="C727">
            <v>114.0999984741211</v>
          </cell>
          <cell r="E727">
            <v>2.5399999618530273</v>
          </cell>
        </row>
        <row r="728">
          <cell r="C728">
            <v>112.2300033569336</v>
          </cell>
          <cell r="E728">
            <v>2.5999999046325684</v>
          </cell>
        </row>
        <row r="729">
          <cell r="C729">
            <v>4500</v>
          </cell>
          <cell r="E729">
            <v>45</v>
          </cell>
        </row>
        <row r="730">
          <cell r="C730">
            <v>111.11000061035156</v>
          </cell>
          <cell r="E730">
            <v>0</v>
          </cell>
        </row>
        <row r="731">
          <cell r="C731">
            <v>111.11000061035156</v>
          </cell>
          <cell r="E731">
            <v>0</v>
          </cell>
        </row>
        <row r="732">
          <cell r="C732">
            <v>111.11000061035156</v>
          </cell>
          <cell r="E732">
            <v>0</v>
          </cell>
        </row>
        <row r="733">
          <cell r="C733">
            <v>297.6199951171875</v>
          </cell>
          <cell r="E733">
            <v>0</v>
          </cell>
        </row>
        <row r="734">
          <cell r="C734">
            <v>297.6199951171875</v>
          </cell>
          <cell r="E734">
            <v>0</v>
          </cell>
        </row>
        <row r="735">
          <cell r="C735">
            <v>297.6199951171875</v>
          </cell>
          <cell r="E735">
            <v>0</v>
          </cell>
        </row>
        <row r="736">
          <cell r="C736">
            <v>94.44000244140625</v>
          </cell>
          <cell r="E736">
            <v>0</v>
          </cell>
        </row>
        <row r="737">
          <cell r="C737">
            <v>94.44000244140625</v>
          </cell>
          <cell r="E737">
            <v>0</v>
          </cell>
        </row>
        <row r="738">
          <cell r="C738">
            <v>94.44000244140625</v>
          </cell>
          <cell r="E738">
            <v>0</v>
          </cell>
        </row>
        <row r="739">
          <cell r="C739">
            <v>357.1400146484375</v>
          </cell>
          <cell r="E739">
            <v>0</v>
          </cell>
        </row>
        <row r="740">
          <cell r="C740">
            <v>357.1400146484375</v>
          </cell>
          <cell r="E740">
            <v>0</v>
          </cell>
        </row>
        <row r="741">
          <cell r="C741">
            <v>357.1400146484375</v>
          </cell>
          <cell r="E741">
            <v>0</v>
          </cell>
        </row>
        <row r="742">
          <cell r="C742">
            <v>10500</v>
          </cell>
          <cell r="E742">
            <v>105</v>
          </cell>
        </row>
        <row r="743">
          <cell r="C743">
            <v>13391.3203125</v>
          </cell>
          <cell r="E743">
            <v>133.91000366210938</v>
          </cell>
        </row>
        <row r="744">
          <cell r="C744">
            <v>73.2699966430664</v>
          </cell>
          <cell r="E744">
            <v>1.9900000095367432</v>
          </cell>
        </row>
        <row r="745">
          <cell r="C745">
            <v>79.37000274658203</v>
          </cell>
          <cell r="E745">
            <v>1.7899999618530273</v>
          </cell>
        </row>
        <row r="746">
          <cell r="C746">
            <v>78.04000091552734</v>
          </cell>
          <cell r="E746">
            <v>1.840000033378601</v>
          </cell>
        </row>
        <row r="747">
          <cell r="C747">
            <v>83.7300033569336</v>
          </cell>
          <cell r="E747">
            <v>2.2799999713897705</v>
          </cell>
        </row>
        <row r="748">
          <cell r="C748">
            <v>90.70999908447266</v>
          </cell>
          <cell r="E748">
            <v>2.049999952316284</v>
          </cell>
        </row>
        <row r="749">
          <cell r="C749">
            <v>89.18000030517578</v>
          </cell>
          <cell r="E749">
            <v>2.0999999046325684</v>
          </cell>
        </row>
        <row r="750">
          <cell r="C750">
            <v>11000</v>
          </cell>
          <cell r="E750">
            <v>110</v>
          </cell>
        </row>
        <row r="751">
          <cell r="C751">
            <v>14000</v>
          </cell>
          <cell r="E751">
            <v>0</v>
          </cell>
        </row>
        <row r="752">
          <cell r="C752">
            <v>11250</v>
          </cell>
          <cell r="E752">
            <v>0</v>
          </cell>
        </row>
        <row r="753">
          <cell r="C753">
            <v>733.3300170898438</v>
          </cell>
          <cell r="E753">
            <v>0</v>
          </cell>
        </row>
        <row r="754">
          <cell r="C754">
            <v>733.3300170898438</v>
          </cell>
          <cell r="E754">
            <v>0</v>
          </cell>
        </row>
        <row r="755">
          <cell r="C755">
            <v>733.3300170898438</v>
          </cell>
          <cell r="E755">
            <v>0</v>
          </cell>
        </row>
        <row r="756">
          <cell r="C756">
            <v>177.77999877929688</v>
          </cell>
          <cell r="E756">
            <v>0</v>
          </cell>
        </row>
        <row r="757">
          <cell r="C757">
            <v>177.77999877929688</v>
          </cell>
          <cell r="E757">
            <v>0</v>
          </cell>
        </row>
        <row r="758">
          <cell r="C758">
            <v>177.77999877929688</v>
          </cell>
          <cell r="E758">
            <v>0</v>
          </cell>
        </row>
        <row r="759">
          <cell r="C759">
            <v>83.33000183105469</v>
          </cell>
          <cell r="E759">
            <v>0</v>
          </cell>
        </row>
        <row r="760">
          <cell r="C760">
            <v>83.33000183105469</v>
          </cell>
          <cell r="E760">
            <v>0</v>
          </cell>
        </row>
        <row r="761">
          <cell r="C761">
            <v>83.33000183105469</v>
          </cell>
          <cell r="E761">
            <v>0</v>
          </cell>
        </row>
        <row r="762">
          <cell r="C762">
            <v>46.34000015258789</v>
          </cell>
          <cell r="E762">
            <v>2.9000000953674316</v>
          </cell>
        </row>
        <row r="763">
          <cell r="C763">
            <v>54.849998474121094</v>
          </cell>
          <cell r="E763">
            <v>2.630000114440918</v>
          </cell>
        </row>
        <row r="764">
          <cell r="C764">
            <v>52.47999954223633</v>
          </cell>
          <cell r="E764">
            <v>2.7100000381469727</v>
          </cell>
        </row>
        <row r="765">
          <cell r="C765">
            <v>6571.47998046875</v>
          </cell>
          <cell r="E765">
            <v>0</v>
          </cell>
        </row>
        <row r="766">
          <cell r="C766">
            <v>437.5</v>
          </cell>
          <cell r="E766">
            <v>0</v>
          </cell>
        </row>
        <row r="767">
          <cell r="C767">
            <v>6800</v>
          </cell>
          <cell r="E767">
            <v>0</v>
          </cell>
        </row>
        <row r="768">
          <cell r="C768">
            <v>6400</v>
          </cell>
          <cell r="E768">
            <v>0</v>
          </cell>
        </row>
        <row r="769">
          <cell r="C769">
            <v>17607.189453125</v>
          </cell>
          <cell r="E769">
            <v>176.07000732421875</v>
          </cell>
        </row>
        <row r="770">
          <cell r="C770">
            <v>12142.8095703125</v>
          </cell>
          <cell r="E770">
            <v>0</v>
          </cell>
        </row>
        <row r="771">
          <cell r="C771">
            <v>2500</v>
          </cell>
          <cell r="E771">
            <v>0</v>
          </cell>
        </row>
        <row r="772">
          <cell r="C772">
            <v>86.66999816894531</v>
          </cell>
          <cell r="E772">
            <v>0</v>
          </cell>
        </row>
        <row r="773">
          <cell r="C773">
            <v>86.66999816894531</v>
          </cell>
          <cell r="E773">
            <v>0</v>
          </cell>
        </row>
        <row r="774">
          <cell r="C774">
            <v>86.66999816894531</v>
          </cell>
          <cell r="E774">
            <v>0</v>
          </cell>
        </row>
        <row r="775">
          <cell r="C775">
            <v>125</v>
          </cell>
          <cell r="E775">
            <v>0</v>
          </cell>
        </row>
        <row r="776">
          <cell r="C776">
            <v>125</v>
          </cell>
          <cell r="E776">
            <v>0</v>
          </cell>
        </row>
        <row r="777">
          <cell r="C777">
            <v>125</v>
          </cell>
          <cell r="E777">
            <v>0</v>
          </cell>
        </row>
        <row r="778">
          <cell r="C778">
            <v>120</v>
          </cell>
          <cell r="E778">
            <v>0</v>
          </cell>
        </row>
        <row r="779">
          <cell r="C779">
            <v>120</v>
          </cell>
          <cell r="E779">
            <v>0</v>
          </cell>
        </row>
        <row r="780">
          <cell r="C780">
            <v>120</v>
          </cell>
          <cell r="E780">
            <v>0</v>
          </cell>
        </row>
        <row r="781">
          <cell r="C781">
            <v>58.33000183105469</v>
          </cell>
          <cell r="E781">
            <v>0</v>
          </cell>
        </row>
        <row r="782">
          <cell r="C782">
            <v>58.33000183105469</v>
          </cell>
          <cell r="E782">
            <v>0</v>
          </cell>
        </row>
        <row r="783">
          <cell r="C783">
            <v>58.33000183105469</v>
          </cell>
          <cell r="E783">
            <v>0</v>
          </cell>
        </row>
        <row r="784">
          <cell r="C784">
            <v>17303.5390625</v>
          </cell>
          <cell r="E784">
            <v>173.0399932861328</v>
          </cell>
        </row>
        <row r="785">
          <cell r="C785">
            <v>79.80000305175781</v>
          </cell>
          <cell r="E785">
            <v>3.1700000762939453</v>
          </cell>
        </row>
        <row r="786">
          <cell r="C786">
            <v>89.26000213623047</v>
          </cell>
          <cell r="E786">
            <v>2.859999895095825</v>
          </cell>
        </row>
        <row r="787">
          <cell r="C787">
            <v>86.88999938964844</v>
          </cell>
          <cell r="E787">
            <v>2.940000057220459</v>
          </cell>
        </row>
        <row r="788">
          <cell r="C788">
            <v>1031.25</v>
          </cell>
          <cell r="E788">
            <v>0</v>
          </cell>
        </row>
        <row r="789">
          <cell r="C789">
            <v>13125</v>
          </cell>
          <cell r="E789">
            <v>0</v>
          </cell>
        </row>
        <row r="790">
          <cell r="C790">
            <v>107.08000183105469</v>
          </cell>
          <cell r="E790">
            <v>4.309999942779541</v>
          </cell>
        </row>
        <row r="791">
          <cell r="C791">
            <v>119.94999694824219</v>
          </cell>
          <cell r="E791">
            <v>3.890000104904175</v>
          </cell>
        </row>
        <row r="792">
          <cell r="C792">
            <v>116.70999908447266</v>
          </cell>
          <cell r="E792">
            <v>4</v>
          </cell>
        </row>
        <row r="793">
          <cell r="C793">
            <v>65.8499984741211</v>
          </cell>
          <cell r="E793">
            <v>4.230000019073486</v>
          </cell>
        </row>
        <row r="794">
          <cell r="C794">
            <v>78.2300033569336</v>
          </cell>
          <cell r="E794">
            <v>3.8299999237060547</v>
          </cell>
        </row>
        <row r="795">
          <cell r="C795">
            <v>74.77999877929688</v>
          </cell>
          <cell r="E795">
            <v>3.940000057220459</v>
          </cell>
        </row>
        <row r="796">
          <cell r="C796">
            <v>103.0999984741211</v>
          </cell>
          <cell r="E796">
            <v>2.890000104904175</v>
          </cell>
        </row>
        <row r="797">
          <cell r="C797">
            <v>111.94000244140625</v>
          </cell>
          <cell r="E797">
            <v>2.609999895095825</v>
          </cell>
        </row>
        <row r="798">
          <cell r="C798">
            <v>109.98999786376953</v>
          </cell>
          <cell r="E798">
            <v>2.6700000762939453</v>
          </cell>
        </row>
        <row r="799">
          <cell r="C799">
            <v>73.44999694824219</v>
          </cell>
          <cell r="E799">
            <v>4.71999979019165</v>
          </cell>
        </row>
        <row r="800">
          <cell r="C800">
            <v>87.26000213623047</v>
          </cell>
          <cell r="E800">
            <v>4.269999980926514</v>
          </cell>
        </row>
        <row r="801">
          <cell r="C801">
            <v>83.41000366210938</v>
          </cell>
          <cell r="E801">
            <v>4.400000095367432</v>
          </cell>
        </row>
        <row r="802">
          <cell r="C802">
            <v>43.04999923706055</v>
          </cell>
          <cell r="E802">
            <v>2.7699999809265137</v>
          </cell>
        </row>
        <row r="803">
          <cell r="C803">
            <v>51.13999938964844</v>
          </cell>
          <cell r="E803">
            <v>2.509999990463257</v>
          </cell>
        </row>
        <row r="804">
          <cell r="C804">
            <v>48.88999938964844</v>
          </cell>
          <cell r="E804">
            <v>2.5799999237060547</v>
          </cell>
        </row>
        <row r="805">
          <cell r="C805">
            <v>74.70999908447266</v>
          </cell>
          <cell r="E805">
            <v>4.800000190734863</v>
          </cell>
        </row>
        <row r="806">
          <cell r="C806">
            <v>88.75</v>
          </cell>
          <cell r="E806">
            <v>4.349999904632568</v>
          </cell>
        </row>
        <row r="807">
          <cell r="C807">
            <v>84.83999633789062</v>
          </cell>
          <cell r="E807">
            <v>4.46999979019165</v>
          </cell>
        </row>
        <row r="808">
          <cell r="C808">
            <v>2000</v>
          </cell>
          <cell r="E808">
            <v>0</v>
          </cell>
        </row>
        <row r="809">
          <cell r="C809">
            <v>12500.0302734375</v>
          </cell>
          <cell r="E809">
            <v>0</v>
          </cell>
        </row>
        <row r="810">
          <cell r="C810">
            <v>51.15999984741211</v>
          </cell>
          <cell r="E810">
            <v>1.4600000381469727</v>
          </cell>
        </row>
        <row r="811">
          <cell r="C811">
            <v>55.61000061035156</v>
          </cell>
          <cell r="E811">
            <v>1.3200000524520874</v>
          </cell>
        </row>
        <row r="812">
          <cell r="C812">
            <v>54.619998931884766</v>
          </cell>
          <cell r="E812">
            <v>1.350000023841858</v>
          </cell>
        </row>
        <row r="813">
          <cell r="C813">
            <v>76.73999786376953</v>
          </cell>
          <cell r="E813">
            <v>2.190000057220459</v>
          </cell>
        </row>
        <row r="814">
          <cell r="C814">
            <v>83.41999816894531</v>
          </cell>
          <cell r="E814">
            <v>1.9700000286102295</v>
          </cell>
        </row>
        <row r="815">
          <cell r="C815">
            <v>81.93000030517578</v>
          </cell>
          <cell r="E815">
            <v>2.0199999809265137</v>
          </cell>
        </row>
        <row r="816">
          <cell r="C816">
            <v>81.8499984741211</v>
          </cell>
          <cell r="E816">
            <v>2.3399999141693115</v>
          </cell>
        </row>
        <row r="817">
          <cell r="C817">
            <v>88.9800033569336</v>
          </cell>
          <cell r="E817">
            <v>2.109999895095825</v>
          </cell>
        </row>
        <row r="818">
          <cell r="C818">
            <v>87.38999938964844</v>
          </cell>
          <cell r="E818">
            <v>2.1600000858306885</v>
          </cell>
        </row>
        <row r="819">
          <cell r="C819">
            <v>71.62000274658203</v>
          </cell>
          <cell r="E819">
            <v>2.0399999618530273</v>
          </cell>
        </row>
        <row r="820">
          <cell r="C820">
            <v>77.86000061035156</v>
          </cell>
          <cell r="E820">
            <v>1.840000033378601</v>
          </cell>
        </row>
        <row r="821">
          <cell r="C821">
            <v>76.45999908447266</v>
          </cell>
          <cell r="E821">
            <v>1.8899999856948853</v>
          </cell>
        </row>
        <row r="822">
          <cell r="C822">
            <v>109.38999938964844</v>
          </cell>
          <cell r="E822">
            <v>0.4000000059604645</v>
          </cell>
        </row>
        <row r="823">
          <cell r="C823">
            <v>111.22000122070312</v>
          </cell>
          <cell r="E823">
            <v>0.3400000035762787</v>
          </cell>
        </row>
        <row r="824">
          <cell r="C824">
            <v>111.61000061035156</v>
          </cell>
          <cell r="E824">
            <v>0.3199999928474426</v>
          </cell>
        </row>
        <row r="825">
          <cell r="C825">
            <v>35.15999984741211</v>
          </cell>
          <cell r="E825">
            <v>2.2899999618530273</v>
          </cell>
        </row>
        <row r="826">
          <cell r="C826">
            <v>41.849998474121094</v>
          </cell>
          <cell r="E826">
            <v>2.069999933242798</v>
          </cell>
        </row>
        <row r="827">
          <cell r="C827">
            <v>39.97999954223633</v>
          </cell>
          <cell r="E827">
            <v>2.130000114440918</v>
          </cell>
        </row>
        <row r="828">
          <cell r="C828">
            <v>71.62000274658203</v>
          </cell>
          <cell r="E828">
            <v>2.0399999618530273</v>
          </cell>
        </row>
        <row r="829">
          <cell r="C829">
            <v>77.86000061035156</v>
          </cell>
          <cell r="E829">
            <v>1.840000033378601</v>
          </cell>
        </row>
        <row r="830">
          <cell r="C830">
            <v>76.45999908447266</v>
          </cell>
          <cell r="E830">
            <v>1.8899999856948853</v>
          </cell>
        </row>
        <row r="831">
          <cell r="C831">
            <v>5833.3701171875</v>
          </cell>
          <cell r="E831">
            <v>0</v>
          </cell>
        </row>
        <row r="832">
          <cell r="C832">
            <v>252.67999267578125</v>
          </cell>
          <cell r="E832">
            <v>0</v>
          </cell>
        </row>
        <row r="833">
          <cell r="C833">
            <v>252.67999267578125</v>
          </cell>
          <cell r="E833">
            <v>0</v>
          </cell>
        </row>
        <row r="834">
          <cell r="C834">
            <v>252.67999267578125</v>
          </cell>
          <cell r="E834">
            <v>0</v>
          </cell>
        </row>
        <row r="835">
          <cell r="C835">
            <v>569.52001953125</v>
          </cell>
          <cell r="E835">
            <v>0</v>
          </cell>
        </row>
        <row r="836">
          <cell r="C836">
            <v>569.52001953125</v>
          </cell>
          <cell r="E836">
            <v>0</v>
          </cell>
        </row>
        <row r="837">
          <cell r="C837">
            <v>569.52001953125</v>
          </cell>
          <cell r="E837">
            <v>0</v>
          </cell>
        </row>
        <row r="838">
          <cell r="C838">
            <v>69.44000244140625</v>
          </cell>
          <cell r="E838">
            <v>0</v>
          </cell>
        </row>
        <row r="839">
          <cell r="C839">
            <v>69.44000244140625</v>
          </cell>
          <cell r="E839">
            <v>0</v>
          </cell>
        </row>
        <row r="840">
          <cell r="C840">
            <v>69.44000244140625</v>
          </cell>
          <cell r="E840">
            <v>0</v>
          </cell>
        </row>
        <row r="841">
          <cell r="C841">
            <v>194.44000244140625</v>
          </cell>
          <cell r="E841">
            <v>0</v>
          </cell>
        </row>
        <row r="842">
          <cell r="C842">
            <v>194.44000244140625</v>
          </cell>
          <cell r="E842">
            <v>0</v>
          </cell>
        </row>
        <row r="843">
          <cell r="C843">
            <v>194.44000244140625</v>
          </cell>
          <cell r="E843">
            <v>0</v>
          </cell>
        </row>
        <row r="844">
          <cell r="C844">
            <v>1250</v>
          </cell>
          <cell r="E844">
            <v>0</v>
          </cell>
        </row>
        <row r="845">
          <cell r="C845">
            <v>9208.3701171875</v>
          </cell>
          <cell r="E845">
            <v>0</v>
          </cell>
        </row>
        <row r="846">
          <cell r="C846">
            <v>17000</v>
          </cell>
          <cell r="E846">
            <v>0</v>
          </cell>
        </row>
        <row r="847">
          <cell r="C847">
            <v>45.209999084472656</v>
          </cell>
          <cell r="E847">
            <v>2.940000057220459</v>
          </cell>
        </row>
        <row r="848">
          <cell r="C848">
            <v>53.81999969482422</v>
          </cell>
          <cell r="E848">
            <v>2.6600000858306885</v>
          </cell>
        </row>
        <row r="849">
          <cell r="C849">
            <v>51.40999984741211</v>
          </cell>
          <cell r="E849">
            <v>2.740000009536743</v>
          </cell>
        </row>
        <row r="850">
          <cell r="C850">
            <v>5850</v>
          </cell>
          <cell r="E850">
            <v>0</v>
          </cell>
        </row>
        <row r="851">
          <cell r="C851">
            <v>127.2300033569336</v>
          </cell>
          <cell r="E851">
            <v>0</v>
          </cell>
        </row>
        <row r="852">
          <cell r="C852">
            <v>127.2300033569336</v>
          </cell>
          <cell r="E852">
            <v>0</v>
          </cell>
        </row>
        <row r="853">
          <cell r="C853">
            <v>127.2300033569336</v>
          </cell>
          <cell r="E853">
            <v>0</v>
          </cell>
        </row>
        <row r="854">
          <cell r="C854">
            <v>375</v>
          </cell>
          <cell r="E854">
            <v>0</v>
          </cell>
        </row>
        <row r="855">
          <cell r="C855">
            <v>7894.77001953125</v>
          </cell>
          <cell r="E855">
            <v>0</v>
          </cell>
        </row>
        <row r="856">
          <cell r="C856">
            <v>9969.1796875</v>
          </cell>
          <cell r="E856">
            <v>0</v>
          </cell>
        </row>
        <row r="857">
          <cell r="C857">
            <v>487.94000244140625</v>
          </cell>
          <cell r="E857">
            <v>0</v>
          </cell>
        </row>
        <row r="858">
          <cell r="C858">
            <v>809.25</v>
          </cell>
          <cell r="E858">
            <v>0</v>
          </cell>
        </row>
        <row r="859">
          <cell r="C859">
            <v>14400</v>
          </cell>
          <cell r="E859">
            <v>0</v>
          </cell>
        </row>
        <row r="860">
          <cell r="C860">
            <v>127.2699966430664</v>
          </cell>
          <cell r="E860">
            <v>0</v>
          </cell>
        </row>
        <row r="861">
          <cell r="C861">
            <v>127.2699966430664</v>
          </cell>
          <cell r="E861">
            <v>0</v>
          </cell>
        </row>
        <row r="862">
          <cell r="C862">
            <v>127.2699966430664</v>
          </cell>
          <cell r="E862">
            <v>0</v>
          </cell>
        </row>
        <row r="863">
          <cell r="C863">
            <v>38.43000030517578</v>
          </cell>
          <cell r="E863">
            <v>2.5</v>
          </cell>
        </row>
        <row r="864">
          <cell r="C864">
            <v>45.7400016784668</v>
          </cell>
          <cell r="E864">
            <v>2.259999990463257</v>
          </cell>
        </row>
        <row r="865">
          <cell r="C865">
            <v>43.70000076293945</v>
          </cell>
          <cell r="E865">
            <v>2.3299999237060547</v>
          </cell>
        </row>
        <row r="866">
          <cell r="C866">
            <v>35.15999984741211</v>
          </cell>
          <cell r="E866">
            <v>2.2899999618530273</v>
          </cell>
        </row>
        <row r="867">
          <cell r="C867">
            <v>41.849998474121094</v>
          </cell>
          <cell r="E867">
            <v>2.069999933242798</v>
          </cell>
        </row>
        <row r="868">
          <cell r="C868">
            <v>39.97999954223633</v>
          </cell>
          <cell r="E868">
            <v>2.130000114440918</v>
          </cell>
        </row>
        <row r="869">
          <cell r="C869">
            <v>67.80999755859375</v>
          </cell>
          <cell r="E869">
            <v>4.409999847412109</v>
          </cell>
        </row>
        <row r="870">
          <cell r="C870">
            <v>80.72000122070312</v>
          </cell>
          <cell r="E870">
            <v>3.990000009536743</v>
          </cell>
        </row>
        <row r="871">
          <cell r="C871">
            <v>77.11000061035156</v>
          </cell>
          <cell r="E871">
            <v>4.110000133514404</v>
          </cell>
        </row>
        <row r="872">
          <cell r="C872">
            <v>127.88999938964844</v>
          </cell>
          <cell r="E872">
            <v>3.6500000953674316</v>
          </cell>
        </row>
        <row r="873">
          <cell r="C873">
            <v>139.02999877929688</v>
          </cell>
          <cell r="E873">
            <v>3.2899999618530273</v>
          </cell>
        </row>
        <row r="874">
          <cell r="C874">
            <v>136.5500030517578</v>
          </cell>
          <cell r="E874">
            <v>3.369999885559082</v>
          </cell>
        </row>
        <row r="875">
          <cell r="C875">
            <v>160</v>
          </cell>
          <cell r="E875">
            <v>0</v>
          </cell>
        </row>
        <row r="876">
          <cell r="C876">
            <v>160</v>
          </cell>
          <cell r="E876">
            <v>0</v>
          </cell>
        </row>
        <row r="877">
          <cell r="C877">
            <v>160</v>
          </cell>
          <cell r="E877">
            <v>0</v>
          </cell>
        </row>
        <row r="878">
          <cell r="C878">
            <v>3125</v>
          </cell>
          <cell r="E878">
            <v>0</v>
          </cell>
        </row>
        <row r="879">
          <cell r="C879">
            <v>37.880001068115234</v>
          </cell>
          <cell r="E879">
            <v>2.490000009536743</v>
          </cell>
        </row>
        <row r="880">
          <cell r="C880">
            <v>45.16999816894531</v>
          </cell>
          <cell r="E880">
            <v>2.259999990463257</v>
          </cell>
        </row>
        <row r="881">
          <cell r="C881">
            <v>43.130001068115234</v>
          </cell>
          <cell r="E881">
            <v>2.319999933242798</v>
          </cell>
        </row>
        <row r="882">
          <cell r="C882">
            <v>37.880001068115234</v>
          </cell>
          <cell r="E882">
            <v>2.490000009536743</v>
          </cell>
        </row>
        <row r="883">
          <cell r="C883">
            <v>45.16999816894531</v>
          </cell>
          <cell r="E883">
            <v>2.259999990463257</v>
          </cell>
        </row>
        <row r="884">
          <cell r="C884">
            <v>43.130001068115234</v>
          </cell>
          <cell r="E884">
            <v>2.319999933242798</v>
          </cell>
        </row>
        <row r="885">
          <cell r="C885">
            <v>30.559999465942383</v>
          </cell>
          <cell r="E885">
            <v>0</v>
          </cell>
        </row>
        <row r="886">
          <cell r="C886">
            <v>30.559999465942383</v>
          </cell>
          <cell r="E886">
            <v>0</v>
          </cell>
        </row>
        <row r="887">
          <cell r="C887">
            <v>30.559999465942383</v>
          </cell>
          <cell r="E887">
            <v>0</v>
          </cell>
        </row>
        <row r="888">
          <cell r="C888">
            <v>100</v>
          </cell>
          <cell r="E888">
            <v>0</v>
          </cell>
        </row>
        <row r="889">
          <cell r="C889">
            <v>100</v>
          </cell>
          <cell r="E889">
            <v>0</v>
          </cell>
        </row>
        <row r="890">
          <cell r="C890">
            <v>100</v>
          </cell>
          <cell r="E890">
            <v>0</v>
          </cell>
        </row>
        <row r="891">
          <cell r="C891">
            <v>50.77000045776367</v>
          </cell>
          <cell r="E891">
            <v>1.4700000286102295</v>
          </cell>
        </row>
        <row r="892">
          <cell r="C892">
            <v>55.25</v>
          </cell>
          <cell r="E892">
            <v>1.3300000429153442</v>
          </cell>
        </row>
        <row r="893">
          <cell r="C893">
            <v>54.25</v>
          </cell>
          <cell r="E893">
            <v>1.3600000143051147</v>
          </cell>
        </row>
        <row r="894">
          <cell r="C894">
            <v>216.6699981689453</v>
          </cell>
          <cell r="E894">
            <v>0</v>
          </cell>
        </row>
        <row r="895">
          <cell r="C895">
            <v>216.6699981689453</v>
          </cell>
          <cell r="E895">
            <v>0</v>
          </cell>
        </row>
        <row r="896">
          <cell r="C896">
            <v>216.6699981689453</v>
          </cell>
          <cell r="E896">
            <v>0</v>
          </cell>
        </row>
        <row r="897">
          <cell r="C897">
            <v>156.25</v>
          </cell>
          <cell r="E897">
            <v>0</v>
          </cell>
        </row>
        <row r="898">
          <cell r="C898">
            <v>156.25</v>
          </cell>
          <cell r="E898">
            <v>0</v>
          </cell>
        </row>
        <row r="899">
          <cell r="C899">
            <v>156.25</v>
          </cell>
          <cell r="E899">
            <v>0</v>
          </cell>
        </row>
        <row r="900">
          <cell r="C900">
            <v>500</v>
          </cell>
          <cell r="E900">
            <v>0</v>
          </cell>
        </row>
        <row r="901">
          <cell r="C901">
            <v>3818.199951171875</v>
          </cell>
          <cell r="E901">
            <v>0</v>
          </cell>
        </row>
        <row r="902">
          <cell r="C902">
            <v>15576.9599609375</v>
          </cell>
          <cell r="E902">
            <v>0</v>
          </cell>
        </row>
        <row r="903">
          <cell r="C903">
            <v>12535.7001953125</v>
          </cell>
          <cell r="E903">
            <v>0</v>
          </cell>
        </row>
        <row r="904">
          <cell r="C904">
            <v>416.6700134277344</v>
          </cell>
          <cell r="E904">
            <v>0</v>
          </cell>
        </row>
        <row r="905">
          <cell r="C905">
            <v>416.6700134277344</v>
          </cell>
          <cell r="E905">
            <v>0</v>
          </cell>
        </row>
        <row r="906">
          <cell r="C906">
            <v>416.6700134277344</v>
          </cell>
          <cell r="E906">
            <v>0</v>
          </cell>
        </row>
        <row r="907">
          <cell r="C907">
            <v>50.40999984741211</v>
          </cell>
          <cell r="E907">
            <v>1.4900000095367432</v>
          </cell>
        </row>
        <row r="908">
          <cell r="C908">
            <v>54.93000030517578</v>
          </cell>
          <cell r="E908">
            <v>1.340000033378601</v>
          </cell>
        </row>
        <row r="909">
          <cell r="C909">
            <v>53.90999984741211</v>
          </cell>
          <cell r="E909">
            <v>1.3700000047683716</v>
          </cell>
        </row>
        <row r="910">
          <cell r="C910">
            <v>72.52999877929688</v>
          </cell>
          <cell r="E910">
            <v>4.949999809265137</v>
          </cell>
        </row>
        <row r="911">
          <cell r="C911">
            <v>86.9800033569336</v>
          </cell>
          <cell r="E911">
            <v>4.489999771118164</v>
          </cell>
        </row>
        <row r="912">
          <cell r="C912">
            <v>82.91999816894531</v>
          </cell>
          <cell r="E912">
            <v>4.619999885559082</v>
          </cell>
        </row>
        <row r="913">
          <cell r="C913">
            <v>37.93000030517578</v>
          </cell>
          <cell r="E913">
            <v>2.450000047683716</v>
          </cell>
        </row>
        <row r="914">
          <cell r="C914">
            <v>43.709999084472656</v>
          </cell>
          <cell r="E914">
            <v>2.259999990463257</v>
          </cell>
        </row>
        <row r="915">
          <cell r="C915">
            <v>42.09000015258789</v>
          </cell>
          <cell r="E915">
            <v>2.309999942779541</v>
          </cell>
        </row>
        <row r="916">
          <cell r="C916">
            <v>151.22000122070312</v>
          </cell>
          <cell r="E916">
            <v>4.460000038146973</v>
          </cell>
        </row>
        <row r="917">
          <cell r="C917">
            <v>164.7899932861328</v>
          </cell>
          <cell r="E917">
            <v>4.019999980926514</v>
          </cell>
        </row>
        <row r="918">
          <cell r="C918">
            <v>161.72000122070312</v>
          </cell>
          <cell r="E918">
            <v>4.119999885559082</v>
          </cell>
        </row>
        <row r="919">
          <cell r="C919">
            <v>166.6699981689453</v>
          </cell>
          <cell r="E919">
            <v>0</v>
          </cell>
        </row>
        <row r="920">
          <cell r="C920">
            <v>166.6699981689453</v>
          </cell>
          <cell r="E920">
            <v>0</v>
          </cell>
        </row>
        <row r="921">
          <cell r="C921">
            <v>166.6699981689453</v>
          </cell>
          <cell r="E921">
            <v>0</v>
          </cell>
        </row>
        <row r="922">
          <cell r="C922">
            <v>416.6700134277344</v>
          </cell>
          <cell r="E922">
            <v>0</v>
          </cell>
        </row>
        <row r="923">
          <cell r="C923">
            <v>416.6700134277344</v>
          </cell>
          <cell r="E923">
            <v>0</v>
          </cell>
        </row>
        <row r="924">
          <cell r="C924">
            <v>416.6700134277344</v>
          </cell>
          <cell r="E924">
            <v>0</v>
          </cell>
        </row>
        <row r="925">
          <cell r="C925">
            <v>779</v>
          </cell>
          <cell r="E925">
            <v>0</v>
          </cell>
        </row>
        <row r="926">
          <cell r="C926">
            <v>161.30999755859375</v>
          </cell>
          <cell r="E926">
            <v>4.75</v>
          </cell>
        </row>
        <row r="927">
          <cell r="C927">
            <v>175.77999877929688</v>
          </cell>
          <cell r="E927">
            <v>4.289999961853027</v>
          </cell>
        </row>
        <row r="928">
          <cell r="C928">
            <v>172.50999450683594</v>
          </cell>
          <cell r="E928">
            <v>4.389999866485596</v>
          </cell>
        </row>
        <row r="929">
          <cell r="C929">
            <v>120.98999786376953</v>
          </cell>
          <cell r="E929">
            <v>3.559999942779541</v>
          </cell>
        </row>
        <row r="930">
          <cell r="C930">
            <v>131.83999633789062</v>
          </cell>
          <cell r="E930">
            <v>3.2100000381469727</v>
          </cell>
        </row>
        <row r="931">
          <cell r="C931">
            <v>129.38999938964844</v>
          </cell>
          <cell r="E931">
            <v>3.2899999618530273</v>
          </cell>
        </row>
        <row r="932">
          <cell r="C932">
            <v>6250</v>
          </cell>
          <cell r="E932">
            <v>0</v>
          </cell>
        </row>
        <row r="933">
          <cell r="C933">
            <v>90.05000305175781</v>
          </cell>
          <cell r="E933">
            <v>2.690000057220459</v>
          </cell>
        </row>
        <row r="934">
          <cell r="C934">
            <v>98.23999786376953</v>
          </cell>
          <cell r="E934">
            <v>2.430000066757202</v>
          </cell>
        </row>
        <row r="935">
          <cell r="C935">
            <v>96.37999725341797</v>
          </cell>
          <cell r="E935">
            <v>2.490000009536743</v>
          </cell>
        </row>
        <row r="936">
          <cell r="C936">
            <v>76.38999938964844</v>
          </cell>
          <cell r="E936">
            <v>0</v>
          </cell>
        </row>
        <row r="937">
          <cell r="C937">
            <v>76.38999938964844</v>
          </cell>
          <cell r="E937">
            <v>0</v>
          </cell>
        </row>
        <row r="938">
          <cell r="C938">
            <v>76.38999938964844</v>
          </cell>
          <cell r="E938">
            <v>0</v>
          </cell>
        </row>
        <row r="939">
          <cell r="C939">
            <v>100</v>
          </cell>
          <cell r="E939">
            <v>0</v>
          </cell>
        </row>
        <row r="940">
          <cell r="C940">
            <v>100</v>
          </cell>
          <cell r="E940">
            <v>0</v>
          </cell>
        </row>
        <row r="941">
          <cell r="C941">
            <v>100</v>
          </cell>
          <cell r="E941">
            <v>0</v>
          </cell>
        </row>
        <row r="942">
          <cell r="C942">
            <v>1769.22998046875</v>
          </cell>
          <cell r="E942">
            <v>0</v>
          </cell>
        </row>
        <row r="943">
          <cell r="C943">
            <v>85.80000305175781</v>
          </cell>
          <cell r="E943">
            <v>5.789999961853027</v>
          </cell>
        </row>
        <row r="944">
          <cell r="C944">
            <v>102.72000122070312</v>
          </cell>
          <cell r="E944">
            <v>5.239999771118164</v>
          </cell>
        </row>
        <row r="945">
          <cell r="C945">
            <v>97.95999908447266</v>
          </cell>
          <cell r="E945">
            <v>5.400000095367432</v>
          </cell>
        </row>
        <row r="946">
          <cell r="C946">
            <v>62.7599983215332</v>
          </cell>
          <cell r="E946">
            <v>4.230000019073486</v>
          </cell>
        </row>
        <row r="947">
          <cell r="C947">
            <v>75.12999725341797</v>
          </cell>
          <cell r="E947">
            <v>3.8299999237060547</v>
          </cell>
        </row>
        <row r="948">
          <cell r="C948">
            <v>71.63999938964844</v>
          </cell>
          <cell r="E948">
            <v>3.950000047683716</v>
          </cell>
        </row>
        <row r="949">
          <cell r="C949">
            <v>125</v>
          </cell>
          <cell r="E949">
            <v>0</v>
          </cell>
        </row>
        <row r="950">
          <cell r="C950">
            <v>125</v>
          </cell>
          <cell r="E950">
            <v>0</v>
          </cell>
        </row>
        <row r="951">
          <cell r="C951">
            <v>125</v>
          </cell>
          <cell r="E951">
            <v>0</v>
          </cell>
        </row>
        <row r="952">
          <cell r="C952">
            <v>49.65999984741211</v>
          </cell>
          <cell r="E952">
            <v>1.5099999904632568</v>
          </cell>
        </row>
        <row r="953">
          <cell r="C953">
            <v>54.25</v>
          </cell>
          <cell r="E953">
            <v>1.3600000143051147</v>
          </cell>
        </row>
        <row r="954">
          <cell r="C954">
            <v>53.20000076293945</v>
          </cell>
          <cell r="E954">
            <v>1.399999976158142</v>
          </cell>
        </row>
        <row r="955">
          <cell r="C955">
            <v>89.38999938964844</v>
          </cell>
          <cell r="E955">
            <v>2.7200000286102295</v>
          </cell>
        </row>
        <row r="956">
          <cell r="C956">
            <v>97.6500015258789</v>
          </cell>
          <cell r="E956">
            <v>2.450000047683716</v>
          </cell>
        </row>
        <row r="957">
          <cell r="C957">
            <v>95.76000213623047</v>
          </cell>
          <cell r="E957">
            <v>2.509999990463257</v>
          </cell>
        </row>
        <row r="958">
          <cell r="C958">
            <v>72.97000122070312</v>
          </cell>
          <cell r="E958">
            <v>4.980000019073486</v>
          </cell>
        </row>
        <row r="959">
          <cell r="C959">
            <v>87.5199966430664</v>
          </cell>
          <cell r="E959">
            <v>4.510000228881836</v>
          </cell>
        </row>
        <row r="960">
          <cell r="C960">
            <v>83.43000030517578</v>
          </cell>
          <cell r="E960">
            <v>4.639999866485596</v>
          </cell>
        </row>
        <row r="961">
          <cell r="C961">
            <v>83.33000183105469</v>
          </cell>
          <cell r="E961">
            <v>0</v>
          </cell>
        </row>
        <row r="962">
          <cell r="C962">
            <v>83.33000183105469</v>
          </cell>
          <cell r="E962">
            <v>0</v>
          </cell>
        </row>
        <row r="963">
          <cell r="C963">
            <v>83.33000183105469</v>
          </cell>
          <cell r="E963">
            <v>0</v>
          </cell>
        </row>
        <row r="964">
          <cell r="C964">
            <v>10450</v>
          </cell>
          <cell r="E964">
            <v>0</v>
          </cell>
        </row>
        <row r="965">
          <cell r="C965">
            <v>5301</v>
          </cell>
          <cell r="E965">
            <v>0</v>
          </cell>
        </row>
        <row r="966">
          <cell r="C966">
            <v>5850</v>
          </cell>
          <cell r="E966">
            <v>0</v>
          </cell>
        </row>
        <row r="967">
          <cell r="C967">
            <v>5280</v>
          </cell>
          <cell r="E967">
            <v>0</v>
          </cell>
        </row>
        <row r="968">
          <cell r="C968">
            <v>1038.199951171875</v>
          </cell>
          <cell r="E968">
            <v>0</v>
          </cell>
        </row>
        <row r="969">
          <cell r="C969">
            <v>99.31999969482422</v>
          </cell>
          <cell r="E969">
            <v>3.0199999809265137</v>
          </cell>
        </row>
        <row r="970">
          <cell r="C970">
            <v>108.5</v>
          </cell>
          <cell r="E970">
            <v>2.7200000286102295</v>
          </cell>
        </row>
        <row r="971">
          <cell r="C971">
            <v>106.4000015258789</v>
          </cell>
          <cell r="E971">
            <v>2.7899999618530273</v>
          </cell>
        </row>
        <row r="972">
          <cell r="C972">
            <v>72000</v>
          </cell>
          <cell r="E972">
            <v>720</v>
          </cell>
        </row>
        <row r="973">
          <cell r="C973">
            <v>125</v>
          </cell>
          <cell r="E973">
            <v>0</v>
          </cell>
        </row>
        <row r="974">
          <cell r="C974">
            <v>125</v>
          </cell>
          <cell r="E974">
            <v>0</v>
          </cell>
        </row>
        <row r="975">
          <cell r="C975">
            <v>125</v>
          </cell>
          <cell r="E975">
            <v>0</v>
          </cell>
        </row>
        <row r="976">
          <cell r="C976">
            <v>85.12999725341797</v>
          </cell>
          <cell r="E976">
            <v>5.809999942779541</v>
          </cell>
        </row>
        <row r="977">
          <cell r="C977">
            <v>102.08999633789062</v>
          </cell>
          <cell r="E977">
            <v>5.269999980926514</v>
          </cell>
        </row>
        <row r="978">
          <cell r="C978">
            <v>97.31999969482422</v>
          </cell>
          <cell r="E978">
            <v>5.420000076293945</v>
          </cell>
        </row>
        <row r="979">
          <cell r="C979">
            <v>6249.97021484375</v>
          </cell>
          <cell r="E979">
            <v>62.5</v>
          </cell>
        </row>
        <row r="980">
          <cell r="C980">
            <v>475.20001220703125</v>
          </cell>
          <cell r="E980">
            <v>0</v>
          </cell>
        </row>
        <row r="981">
          <cell r="C981">
            <v>3500</v>
          </cell>
          <cell r="E981">
            <v>0</v>
          </cell>
        </row>
        <row r="982">
          <cell r="C982">
            <v>9350</v>
          </cell>
          <cell r="E982">
            <v>0</v>
          </cell>
        </row>
        <row r="983">
          <cell r="C983">
            <v>16964.259765625</v>
          </cell>
          <cell r="E983">
            <v>169.63999938964844</v>
          </cell>
        </row>
        <row r="984">
          <cell r="C984">
            <v>481.8800048828125</v>
          </cell>
          <cell r="E984">
            <v>0</v>
          </cell>
        </row>
        <row r="985">
          <cell r="C985">
            <v>17538.439453125</v>
          </cell>
          <cell r="E985">
            <v>0</v>
          </cell>
        </row>
        <row r="986">
          <cell r="C986">
            <v>5666.68994140625</v>
          </cell>
          <cell r="E986">
            <v>0</v>
          </cell>
        </row>
        <row r="987">
          <cell r="C987">
            <v>138.88999938964844</v>
          </cell>
          <cell r="E987">
            <v>0</v>
          </cell>
        </row>
        <row r="988">
          <cell r="C988">
            <v>138.88999938964844</v>
          </cell>
          <cell r="E988">
            <v>0</v>
          </cell>
        </row>
        <row r="989">
          <cell r="C989">
            <v>138.88999938964844</v>
          </cell>
          <cell r="E989">
            <v>0</v>
          </cell>
        </row>
        <row r="990">
          <cell r="C990">
            <v>166.6699981689453</v>
          </cell>
          <cell r="E990">
            <v>0</v>
          </cell>
        </row>
        <row r="991">
          <cell r="C991">
            <v>166.6699981689453</v>
          </cell>
          <cell r="E991">
            <v>0</v>
          </cell>
        </row>
        <row r="992">
          <cell r="C992">
            <v>166.6699981689453</v>
          </cell>
          <cell r="E992">
            <v>0</v>
          </cell>
        </row>
        <row r="993">
          <cell r="C993">
            <v>111.11000061035156</v>
          </cell>
          <cell r="E993">
            <v>0</v>
          </cell>
        </row>
        <row r="994">
          <cell r="C994">
            <v>111.11000061035156</v>
          </cell>
          <cell r="E994">
            <v>0</v>
          </cell>
        </row>
        <row r="995">
          <cell r="C995">
            <v>111.11000061035156</v>
          </cell>
          <cell r="E995">
            <v>0</v>
          </cell>
        </row>
        <row r="996">
          <cell r="C996">
            <v>138.88999938964844</v>
          </cell>
          <cell r="E996">
            <v>0</v>
          </cell>
        </row>
        <row r="997">
          <cell r="C997">
            <v>138.88999938964844</v>
          </cell>
          <cell r="E997">
            <v>0</v>
          </cell>
        </row>
        <row r="998">
          <cell r="C998">
            <v>138.88999938964844</v>
          </cell>
          <cell r="E998">
            <v>0</v>
          </cell>
        </row>
        <row r="999">
          <cell r="C999">
            <v>111.11000061035156</v>
          </cell>
          <cell r="E999">
            <v>0</v>
          </cell>
        </row>
        <row r="1000">
          <cell r="C1000">
            <v>111.11000061035156</v>
          </cell>
          <cell r="E1000">
            <v>0</v>
          </cell>
        </row>
        <row r="1001">
          <cell r="C1001">
            <v>111.11000061035156</v>
          </cell>
          <cell r="E1001">
            <v>0</v>
          </cell>
        </row>
        <row r="1002">
          <cell r="C1002">
            <v>1500</v>
          </cell>
          <cell r="E1002">
            <v>0</v>
          </cell>
        </row>
        <row r="1003">
          <cell r="C1003">
            <v>49.27000045776367</v>
          </cell>
          <cell r="E1003">
            <v>1.5199999809265137</v>
          </cell>
        </row>
        <row r="1004">
          <cell r="C1004">
            <v>53.880001068115234</v>
          </cell>
          <cell r="E1004">
            <v>1.3700000047683716</v>
          </cell>
        </row>
        <row r="1005">
          <cell r="C1005">
            <v>52.81999969482422</v>
          </cell>
          <cell r="E1005">
            <v>1.409999966621399</v>
          </cell>
        </row>
        <row r="1006">
          <cell r="C1006">
            <v>24375</v>
          </cell>
          <cell r="E1006">
            <v>0</v>
          </cell>
        </row>
        <row r="1007">
          <cell r="C1007">
            <v>31892.869140625</v>
          </cell>
          <cell r="E1007">
            <v>318.92999267578125</v>
          </cell>
        </row>
        <row r="1008">
          <cell r="C1008">
            <v>57000</v>
          </cell>
          <cell r="E1008">
            <v>570</v>
          </cell>
        </row>
        <row r="1009">
          <cell r="C1009">
            <v>52250</v>
          </cell>
          <cell r="E1009">
            <v>522.5</v>
          </cell>
        </row>
        <row r="1010">
          <cell r="C1010">
            <v>5000</v>
          </cell>
          <cell r="E1010">
            <v>0</v>
          </cell>
        </row>
        <row r="1011">
          <cell r="C1011">
            <v>600</v>
          </cell>
          <cell r="E1011">
            <v>0</v>
          </cell>
        </row>
        <row r="1012">
          <cell r="C1012">
            <v>52.619998931884766</v>
          </cell>
          <cell r="E1012">
            <v>3.680000066757202</v>
          </cell>
        </row>
        <row r="1013">
          <cell r="C1013">
            <v>63.36000061035156</v>
          </cell>
          <cell r="E1013">
            <v>3.3299999237060547</v>
          </cell>
        </row>
        <row r="1014">
          <cell r="C1014">
            <v>60.33000183105469</v>
          </cell>
          <cell r="E1014">
            <v>3.430000066757202</v>
          </cell>
        </row>
        <row r="1015">
          <cell r="C1015">
            <v>166.6699981689453</v>
          </cell>
          <cell r="E1015">
            <v>0</v>
          </cell>
        </row>
        <row r="1016">
          <cell r="C1016">
            <v>166.6699981689453</v>
          </cell>
          <cell r="E1016">
            <v>0</v>
          </cell>
        </row>
        <row r="1017">
          <cell r="C1017">
            <v>166.6699981689453</v>
          </cell>
          <cell r="E1017">
            <v>0</v>
          </cell>
        </row>
        <row r="1018">
          <cell r="C1018">
            <v>545</v>
          </cell>
          <cell r="E1018">
            <v>0</v>
          </cell>
        </row>
        <row r="1019">
          <cell r="C1019">
            <v>137.44000244140625</v>
          </cell>
          <cell r="E1019">
            <v>4.380000114440918</v>
          </cell>
        </row>
        <row r="1020">
          <cell r="C1020">
            <v>150.6999969482422</v>
          </cell>
          <cell r="E1020">
            <v>3.950000047683716</v>
          </cell>
        </row>
        <row r="1021">
          <cell r="C1021">
            <v>147.61000061035156</v>
          </cell>
          <cell r="E1021">
            <v>4.050000190734863</v>
          </cell>
        </row>
        <row r="1022">
          <cell r="C1022">
            <v>106.8499984741211</v>
          </cell>
          <cell r="E1022">
            <v>3.4000000953674316</v>
          </cell>
        </row>
        <row r="1023">
          <cell r="C1023">
            <v>117.1500015258789</v>
          </cell>
          <cell r="E1023">
            <v>3.069999933242798</v>
          </cell>
        </row>
        <row r="1024">
          <cell r="C1024">
            <v>114.75</v>
          </cell>
          <cell r="E1024">
            <v>3.1500000953674316</v>
          </cell>
        </row>
        <row r="1025">
          <cell r="C1025">
            <v>97.13999938964844</v>
          </cell>
          <cell r="E1025">
            <v>3.0899999141693115</v>
          </cell>
        </row>
        <row r="1026">
          <cell r="C1026">
            <v>106.5</v>
          </cell>
          <cell r="E1026">
            <v>2.7899999618530273</v>
          </cell>
        </row>
        <row r="1027">
          <cell r="C1027">
            <v>104.31999969482422</v>
          </cell>
          <cell r="E1027">
            <v>2.859999895095825</v>
          </cell>
        </row>
        <row r="1028">
          <cell r="C1028">
            <v>64.7300033569336</v>
          </cell>
          <cell r="E1028">
            <v>2.9100000858306885</v>
          </cell>
        </row>
        <row r="1029">
          <cell r="C1029">
            <v>73.36000061035156</v>
          </cell>
          <cell r="E1029">
            <v>2.630000114440918</v>
          </cell>
        </row>
        <row r="1030">
          <cell r="C1030">
            <v>71.12999725341797</v>
          </cell>
          <cell r="E1030">
            <v>2.700000047683716</v>
          </cell>
        </row>
        <row r="1031">
          <cell r="C1031">
            <v>58.33000183105469</v>
          </cell>
          <cell r="E1031">
            <v>0</v>
          </cell>
        </row>
        <row r="1032">
          <cell r="C1032">
            <v>58.33000183105469</v>
          </cell>
          <cell r="E1032">
            <v>0</v>
          </cell>
        </row>
        <row r="1033">
          <cell r="C1033">
            <v>58.33000183105469</v>
          </cell>
          <cell r="E1033">
            <v>0</v>
          </cell>
        </row>
        <row r="1034">
          <cell r="C1034">
            <v>558.3300170898438</v>
          </cell>
          <cell r="E1034">
            <v>0</v>
          </cell>
        </row>
        <row r="1035">
          <cell r="C1035">
            <v>9529.9599609375</v>
          </cell>
          <cell r="E1035">
            <v>0</v>
          </cell>
        </row>
        <row r="1036">
          <cell r="C1036">
            <v>34285.6796875</v>
          </cell>
          <cell r="E1036">
            <v>342.8599853515625</v>
          </cell>
        </row>
        <row r="1037">
          <cell r="C1037">
            <v>1837.219970703125</v>
          </cell>
          <cell r="E1037">
            <v>0</v>
          </cell>
        </row>
        <row r="1038">
          <cell r="C1038">
            <v>105.55999755859375</v>
          </cell>
          <cell r="E1038">
            <v>0</v>
          </cell>
        </row>
        <row r="1039">
          <cell r="C1039">
            <v>105.55999755859375</v>
          </cell>
          <cell r="E1039">
            <v>0</v>
          </cell>
        </row>
        <row r="1040">
          <cell r="C1040">
            <v>105.55999755859375</v>
          </cell>
          <cell r="E1040">
            <v>0</v>
          </cell>
        </row>
        <row r="1041">
          <cell r="C1041">
            <v>11474.9599609375</v>
          </cell>
          <cell r="E1041">
            <v>0</v>
          </cell>
        </row>
        <row r="1042">
          <cell r="C1042">
            <v>19695.6796875</v>
          </cell>
          <cell r="E1042">
            <v>196.9600067138672</v>
          </cell>
        </row>
        <row r="1043">
          <cell r="C1043">
            <v>48.41999816894531</v>
          </cell>
          <cell r="E1043">
            <v>3.430000066757202</v>
          </cell>
        </row>
        <row r="1044">
          <cell r="C1044">
            <v>58.41999816894531</v>
          </cell>
          <cell r="E1044">
            <v>3.109999895095825</v>
          </cell>
        </row>
        <row r="1045">
          <cell r="C1045">
            <v>55.59000015258789</v>
          </cell>
          <cell r="E1045">
            <v>3.200000047683716</v>
          </cell>
        </row>
        <row r="1046">
          <cell r="C1046">
            <v>52.220001220703125</v>
          </cell>
          <cell r="E1046">
            <v>3.700000047683716</v>
          </cell>
        </row>
        <row r="1047">
          <cell r="C1047">
            <v>63</v>
          </cell>
          <cell r="E1047">
            <v>3.3499999046325684</v>
          </cell>
        </row>
        <row r="1048">
          <cell r="C1048">
            <v>59.95000076293945</v>
          </cell>
          <cell r="E1048">
            <v>3.450000047683716</v>
          </cell>
        </row>
        <row r="1049">
          <cell r="C1049">
            <v>122.22000122070312</v>
          </cell>
          <cell r="E1049">
            <v>0</v>
          </cell>
        </row>
        <row r="1050">
          <cell r="C1050">
            <v>122.22000122070312</v>
          </cell>
          <cell r="E1050">
            <v>0</v>
          </cell>
        </row>
        <row r="1051">
          <cell r="C1051">
            <v>122.22000122070312</v>
          </cell>
          <cell r="E1051">
            <v>0</v>
          </cell>
        </row>
        <row r="1052">
          <cell r="C1052">
            <v>99.36000061035156</v>
          </cell>
          <cell r="E1052">
            <v>0</v>
          </cell>
        </row>
        <row r="1053">
          <cell r="C1053">
            <v>99.36000061035156</v>
          </cell>
          <cell r="E1053">
            <v>0</v>
          </cell>
        </row>
        <row r="1054">
          <cell r="C1054">
            <v>99.36000061035156</v>
          </cell>
          <cell r="E1054">
            <v>0</v>
          </cell>
        </row>
        <row r="1055">
          <cell r="C1055">
            <v>129.1699981689453</v>
          </cell>
          <cell r="E1055">
            <v>0</v>
          </cell>
        </row>
        <row r="1056">
          <cell r="C1056">
            <v>129.1699981689453</v>
          </cell>
          <cell r="E1056">
            <v>0</v>
          </cell>
        </row>
        <row r="1057">
          <cell r="C1057">
            <v>129.1699981689453</v>
          </cell>
          <cell r="E1057">
            <v>0</v>
          </cell>
        </row>
        <row r="1058">
          <cell r="C1058">
            <v>7767.759765625</v>
          </cell>
          <cell r="E1058">
            <v>0</v>
          </cell>
        </row>
        <row r="1059">
          <cell r="C1059">
            <v>8603.099609375</v>
          </cell>
          <cell r="E1059">
            <v>0</v>
          </cell>
        </row>
        <row r="1060">
          <cell r="C1060">
            <v>357.1400146484375</v>
          </cell>
          <cell r="E1060">
            <v>0</v>
          </cell>
        </row>
        <row r="1061">
          <cell r="C1061">
            <v>357.1400146484375</v>
          </cell>
          <cell r="E1061">
            <v>0</v>
          </cell>
        </row>
        <row r="1062">
          <cell r="C1062">
            <v>357.1400146484375</v>
          </cell>
          <cell r="E1062">
            <v>0</v>
          </cell>
        </row>
        <row r="1063">
          <cell r="C1063">
            <v>11142.8798828125</v>
          </cell>
          <cell r="E1063">
            <v>0</v>
          </cell>
        </row>
        <row r="1064">
          <cell r="C1064">
            <v>17857.119140625</v>
          </cell>
          <cell r="E1064">
            <v>178.57000732421875</v>
          </cell>
        </row>
        <row r="1065">
          <cell r="C1065">
            <v>15000</v>
          </cell>
          <cell r="E1065">
            <v>0</v>
          </cell>
        </row>
        <row r="1066">
          <cell r="C1066">
            <v>48.150001525878906</v>
          </cell>
          <cell r="E1066">
            <v>1.559999942779541</v>
          </cell>
        </row>
        <row r="1067">
          <cell r="C1067">
            <v>52.86000061035156</v>
          </cell>
          <cell r="E1067">
            <v>1.409999966621399</v>
          </cell>
        </row>
        <row r="1068">
          <cell r="C1068">
            <v>51.7599983215332</v>
          </cell>
          <cell r="E1068">
            <v>1.440000057220459</v>
          </cell>
        </row>
        <row r="1069">
          <cell r="C1069">
            <v>560.0700073242188</v>
          </cell>
          <cell r="E1069">
            <v>0</v>
          </cell>
        </row>
        <row r="1070">
          <cell r="C1070">
            <v>20600</v>
          </cell>
          <cell r="E1070">
            <v>0</v>
          </cell>
        </row>
        <row r="1071">
          <cell r="C1071">
            <v>96.30000305175781</v>
          </cell>
          <cell r="E1071">
            <v>3.109999895095825</v>
          </cell>
        </row>
        <row r="1072">
          <cell r="C1072">
            <v>105.72000122070312</v>
          </cell>
          <cell r="E1072">
            <v>2.809999942779541</v>
          </cell>
        </row>
        <row r="1073">
          <cell r="C1073">
            <v>103.5199966430664</v>
          </cell>
          <cell r="E1073">
            <v>2.880000114440918</v>
          </cell>
        </row>
        <row r="1074">
          <cell r="C1074">
            <v>22024.48046875</v>
          </cell>
          <cell r="E1074">
            <v>0</v>
          </cell>
        </row>
        <row r="1075">
          <cell r="C1075">
            <v>18307.720703125</v>
          </cell>
          <cell r="E1075">
            <v>0</v>
          </cell>
        </row>
        <row r="1076">
          <cell r="C1076">
            <v>120.37000274658203</v>
          </cell>
          <cell r="E1076">
            <v>3.890000104904175</v>
          </cell>
        </row>
        <row r="1077">
          <cell r="C1077">
            <v>132.14999389648438</v>
          </cell>
          <cell r="E1077">
            <v>3.509999990463257</v>
          </cell>
        </row>
        <row r="1078">
          <cell r="C1078">
            <v>129.38999938964844</v>
          </cell>
          <cell r="E1078">
            <v>3.5999999046325684</v>
          </cell>
        </row>
        <row r="1079">
          <cell r="C1079">
            <v>53.650001525878906</v>
          </cell>
          <cell r="E1079">
            <v>3.890000104904175</v>
          </cell>
        </row>
        <row r="1080">
          <cell r="C1080">
            <v>64.98999786376953</v>
          </cell>
          <cell r="E1080">
            <v>3.5299999713897705</v>
          </cell>
        </row>
        <row r="1081">
          <cell r="C1081">
            <v>61.77000045776367</v>
          </cell>
          <cell r="E1081">
            <v>3.630000114440918</v>
          </cell>
        </row>
        <row r="1082">
          <cell r="C1082">
            <v>6000.02001953125</v>
          </cell>
          <cell r="E1082">
            <v>0</v>
          </cell>
        </row>
        <row r="1083">
          <cell r="C1083">
            <v>9833.330078125</v>
          </cell>
          <cell r="E1083">
            <v>0</v>
          </cell>
        </row>
        <row r="1084">
          <cell r="C1084">
            <v>54541.69140625</v>
          </cell>
          <cell r="E1084">
            <v>545.4199829101562</v>
          </cell>
        </row>
        <row r="1085">
          <cell r="C1085">
            <v>146.6699981689453</v>
          </cell>
          <cell r="E1085">
            <v>0</v>
          </cell>
        </row>
        <row r="1086">
          <cell r="C1086">
            <v>146.6699981689453</v>
          </cell>
          <cell r="E1086">
            <v>0</v>
          </cell>
        </row>
        <row r="1087">
          <cell r="C1087">
            <v>146.6699981689453</v>
          </cell>
          <cell r="E1087">
            <v>0</v>
          </cell>
        </row>
        <row r="1088">
          <cell r="C1088">
            <v>9270.759765625</v>
          </cell>
          <cell r="E1088">
            <v>0</v>
          </cell>
        </row>
        <row r="1089">
          <cell r="C1089">
            <v>6500</v>
          </cell>
          <cell r="E1089">
            <v>65</v>
          </cell>
        </row>
        <row r="1090">
          <cell r="C1090">
            <v>11000</v>
          </cell>
          <cell r="E1090">
            <v>0</v>
          </cell>
        </row>
        <row r="1091">
          <cell r="C1091">
            <v>18000</v>
          </cell>
          <cell r="E1091">
            <v>0</v>
          </cell>
        </row>
        <row r="1092">
          <cell r="C1092">
            <v>800</v>
          </cell>
          <cell r="E1092">
            <v>0</v>
          </cell>
        </row>
        <row r="1093">
          <cell r="C1093">
            <v>6878.58984375</v>
          </cell>
          <cell r="E1093">
            <v>0</v>
          </cell>
        </row>
        <row r="1094">
          <cell r="C1094">
            <v>47.790000915527344</v>
          </cell>
          <cell r="E1094">
            <v>1.5700000524520874</v>
          </cell>
        </row>
        <row r="1095">
          <cell r="C1095">
            <v>52.529998779296875</v>
          </cell>
          <cell r="E1095">
            <v>1.4199999570846558</v>
          </cell>
        </row>
        <row r="1096">
          <cell r="C1096">
            <v>51.41999816894531</v>
          </cell>
          <cell r="E1096">
            <v>1.4500000476837158</v>
          </cell>
        </row>
        <row r="1097">
          <cell r="C1097">
            <v>13285.6796875</v>
          </cell>
          <cell r="E1097">
            <v>0</v>
          </cell>
        </row>
        <row r="1098">
          <cell r="C1098">
            <v>4435.2001953125</v>
          </cell>
          <cell r="E1098">
            <v>0</v>
          </cell>
        </row>
        <row r="1099">
          <cell r="C1099">
            <v>105.55999755859375</v>
          </cell>
          <cell r="E1099">
            <v>0</v>
          </cell>
        </row>
        <row r="1100">
          <cell r="C1100">
            <v>105.55999755859375</v>
          </cell>
          <cell r="E1100">
            <v>0</v>
          </cell>
        </row>
        <row r="1101">
          <cell r="C1101">
            <v>105.55999755859375</v>
          </cell>
          <cell r="E1101">
            <v>0</v>
          </cell>
        </row>
        <row r="1102">
          <cell r="C1102">
            <v>10375</v>
          </cell>
          <cell r="E1102">
            <v>0</v>
          </cell>
        </row>
        <row r="1103">
          <cell r="C1103">
            <v>104.22000122070312</v>
          </cell>
          <cell r="E1103">
            <v>4.869999885559082</v>
          </cell>
        </row>
        <row r="1104">
          <cell r="C1104">
            <v>118.66000366210938</v>
          </cell>
          <cell r="E1104">
            <v>4.409999847412109</v>
          </cell>
        </row>
        <row r="1105">
          <cell r="C1105">
            <v>114.87999725341797</v>
          </cell>
          <cell r="E1105">
            <v>4.53000020980835</v>
          </cell>
        </row>
        <row r="1106">
          <cell r="C1106">
            <v>41.630001068115234</v>
          </cell>
          <cell r="E1106">
            <v>3.059999942779541</v>
          </cell>
        </row>
        <row r="1107">
          <cell r="C1107">
            <v>50.540000915527344</v>
          </cell>
          <cell r="E1107">
            <v>2.7699999809265137</v>
          </cell>
        </row>
        <row r="1108">
          <cell r="C1108">
            <v>48.0099983215332</v>
          </cell>
          <cell r="E1108">
            <v>2.8499999046325684</v>
          </cell>
        </row>
        <row r="1109">
          <cell r="C1109">
            <v>53.209999084472656</v>
          </cell>
          <cell r="E1109">
            <v>3.9000000953674316</v>
          </cell>
        </row>
        <row r="1110">
          <cell r="C1110">
            <v>64.58000183105469</v>
          </cell>
          <cell r="E1110">
            <v>3.5399999618530273</v>
          </cell>
        </row>
        <row r="1111">
          <cell r="C1111">
            <v>61.349998474121094</v>
          </cell>
          <cell r="E1111">
            <v>3.640000104904175</v>
          </cell>
        </row>
        <row r="1112">
          <cell r="C1112">
            <v>78.6500015258789</v>
          </cell>
          <cell r="E1112">
            <v>5.769999980926514</v>
          </cell>
        </row>
        <row r="1113">
          <cell r="C1113">
            <v>95.47000122070312</v>
          </cell>
          <cell r="E1113">
            <v>5.230000019073486</v>
          </cell>
        </row>
        <row r="1114">
          <cell r="C1114">
            <v>90.69000244140625</v>
          </cell>
          <cell r="E1114">
            <v>5.380000114440918</v>
          </cell>
        </row>
        <row r="1115">
          <cell r="C1115">
            <v>52311.2109375</v>
          </cell>
          <cell r="E1115">
            <v>0</v>
          </cell>
        </row>
        <row r="1116">
          <cell r="C1116">
            <v>119999.96875</v>
          </cell>
          <cell r="E1116">
            <v>1200</v>
          </cell>
        </row>
        <row r="1117">
          <cell r="C1117">
            <v>19500</v>
          </cell>
          <cell r="E1117">
            <v>0</v>
          </cell>
        </row>
        <row r="1118">
          <cell r="C1118">
            <v>31166.689453125</v>
          </cell>
          <cell r="E1118">
            <v>311.6700134277344</v>
          </cell>
        </row>
        <row r="1119">
          <cell r="C1119">
            <v>22499.990234375</v>
          </cell>
          <cell r="E1119">
            <v>225</v>
          </cell>
        </row>
        <row r="1120">
          <cell r="C1120">
            <v>35416.69140625</v>
          </cell>
          <cell r="E1120">
            <v>354.1700134277344</v>
          </cell>
        </row>
        <row r="1121">
          <cell r="C1121">
            <v>8833.330078125</v>
          </cell>
          <cell r="E1121">
            <v>0</v>
          </cell>
        </row>
        <row r="1122">
          <cell r="C1122">
            <v>7456.14013671875</v>
          </cell>
          <cell r="E1122">
            <v>0</v>
          </cell>
        </row>
        <row r="1123">
          <cell r="C1123">
            <v>15730</v>
          </cell>
          <cell r="E1123">
            <v>0</v>
          </cell>
        </row>
        <row r="1124">
          <cell r="C1124">
            <v>333.3299865722656</v>
          </cell>
          <cell r="E1124">
            <v>0</v>
          </cell>
        </row>
        <row r="1125">
          <cell r="C1125">
            <v>333.3299865722656</v>
          </cell>
          <cell r="E1125">
            <v>0</v>
          </cell>
        </row>
        <row r="1126">
          <cell r="C1126">
            <v>333.3299865722656</v>
          </cell>
          <cell r="E1126">
            <v>0</v>
          </cell>
        </row>
        <row r="1127">
          <cell r="C1127">
            <v>19765.58984375</v>
          </cell>
          <cell r="E1127">
            <v>0</v>
          </cell>
        </row>
        <row r="1128">
          <cell r="C1128">
            <v>142.25999450683594</v>
          </cell>
          <cell r="E1128">
            <v>4.739999771118164</v>
          </cell>
        </row>
        <row r="1129">
          <cell r="C1129">
            <v>156.5800018310547</v>
          </cell>
          <cell r="E1129">
            <v>4.28000020980835</v>
          </cell>
        </row>
        <row r="1130">
          <cell r="C1130">
            <v>153.17999267578125</v>
          </cell>
          <cell r="E1130">
            <v>4.389999866485596</v>
          </cell>
        </row>
        <row r="1131">
          <cell r="C1131">
            <v>47.41999816894531</v>
          </cell>
          <cell r="E1131">
            <v>1.5800000429153442</v>
          </cell>
        </row>
        <row r="1132">
          <cell r="C1132">
            <v>52.189998626708984</v>
          </cell>
          <cell r="E1132">
            <v>1.4299999475479126</v>
          </cell>
        </row>
        <row r="1133">
          <cell r="C1133">
            <v>51.06999969482422</v>
          </cell>
          <cell r="E1133">
            <v>1.4600000381469727</v>
          </cell>
        </row>
        <row r="1134">
          <cell r="C1134">
            <v>43555.578125</v>
          </cell>
          <cell r="E1134">
            <v>435.55999755859375</v>
          </cell>
        </row>
        <row r="1135">
          <cell r="C1135">
            <v>222.22000122070312</v>
          </cell>
          <cell r="E1135">
            <v>0</v>
          </cell>
        </row>
        <row r="1136">
          <cell r="C1136">
            <v>222.22000122070312</v>
          </cell>
          <cell r="E1136">
            <v>0</v>
          </cell>
        </row>
        <row r="1137">
          <cell r="C1137">
            <v>222.22000122070312</v>
          </cell>
          <cell r="E1137">
            <v>0</v>
          </cell>
        </row>
        <row r="1138">
          <cell r="C1138">
            <v>6461.5498046875</v>
          </cell>
          <cell r="E1138">
            <v>0</v>
          </cell>
        </row>
        <row r="1139">
          <cell r="C1139">
            <v>6333.10009765625</v>
          </cell>
          <cell r="E1139">
            <v>0</v>
          </cell>
        </row>
        <row r="1140">
          <cell r="C1140">
            <v>47.06999969482422</v>
          </cell>
          <cell r="E1140">
            <v>1.590000033378601</v>
          </cell>
        </row>
        <row r="1141">
          <cell r="C1141">
            <v>51.869998931884766</v>
          </cell>
          <cell r="E1141">
            <v>1.440000057220459</v>
          </cell>
        </row>
        <row r="1142">
          <cell r="C1142">
            <v>50.72999954223633</v>
          </cell>
          <cell r="E1142">
            <v>1.4700000286102295</v>
          </cell>
        </row>
        <row r="1143">
          <cell r="C1143">
            <v>1100</v>
          </cell>
          <cell r="E1143">
            <v>0</v>
          </cell>
        </row>
        <row r="1144">
          <cell r="C1144">
            <v>1089</v>
          </cell>
          <cell r="E1144">
            <v>0</v>
          </cell>
        </row>
        <row r="1145">
          <cell r="C1145">
            <v>9126.900390625</v>
          </cell>
          <cell r="E1145">
            <v>0</v>
          </cell>
        </row>
        <row r="1146">
          <cell r="C1146">
            <v>47.06999969482422</v>
          </cell>
          <cell r="E1146">
            <v>1.590000033378601</v>
          </cell>
        </row>
        <row r="1147">
          <cell r="C1147">
            <v>51.869998931884766</v>
          </cell>
          <cell r="E1147">
            <v>1.440000057220459</v>
          </cell>
        </row>
        <row r="1148">
          <cell r="C1148">
            <v>50.72999954223633</v>
          </cell>
          <cell r="E1148">
            <v>1.4700000286102295</v>
          </cell>
        </row>
        <row r="1149">
          <cell r="C1149">
            <v>83.33000183105469</v>
          </cell>
          <cell r="E1149">
            <v>0</v>
          </cell>
        </row>
        <row r="1150">
          <cell r="C1150">
            <v>83.33000183105469</v>
          </cell>
          <cell r="E1150">
            <v>0</v>
          </cell>
        </row>
        <row r="1151">
          <cell r="C1151">
            <v>83.33000183105469</v>
          </cell>
          <cell r="E1151">
            <v>0</v>
          </cell>
        </row>
        <row r="1152">
          <cell r="C1152">
            <v>16250</v>
          </cell>
          <cell r="E1152">
            <v>0</v>
          </cell>
        </row>
        <row r="1153">
          <cell r="C1153">
            <v>112.95999908447266</v>
          </cell>
          <cell r="E1153">
            <v>3.819999933242798</v>
          </cell>
        </row>
        <row r="1154">
          <cell r="C1154">
            <v>124.4800033569336</v>
          </cell>
          <cell r="E1154">
            <v>3.450000047683716</v>
          </cell>
        </row>
        <row r="1155">
          <cell r="C1155">
            <v>121.73999786376953</v>
          </cell>
          <cell r="E1155">
            <v>3.5399999618530273</v>
          </cell>
        </row>
        <row r="1156">
          <cell r="C1156">
            <v>13281.25</v>
          </cell>
          <cell r="E1156">
            <v>0</v>
          </cell>
        </row>
        <row r="1157">
          <cell r="C1157">
            <v>416.6700134277344</v>
          </cell>
          <cell r="E1157">
            <v>0</v>
          </cell>
        </row>
        <row r="1158">
          <cell r="C1158">
            <v>416.6700134277344</v>
          </cell>
          <cell r="E1158">
            <v>0</v>
          </cell>
        </row>
        <row r="1159">
          <cell r="C1159">
            <v>416.6700134277344</v>
          </cell>
          <cell r="E1159">
            <v>0</v>
          </cell>
        </row>
        <row r="1160">
          <cell r="C1160">
            <v>33750.01953125</v>
          </cell>
          <cell r="E1160">
            <v>337.5</v>
          </cell>
        </row>
        <row r="1161">
          <cell r="C1161">
            <v>13000</v>
          </cell>
          <cell r="E1161">
            <v>0</v>
          </cell>
        </row>
        <row r="1162">
          <cell r="C1162">
            <v>214.2899932861328</v>
          </cell>
          <cell r="E1162">
            <v>0</v>
          </cell>
        </row>
        <row r="1163">
          <cell r="C1163">
            <v>214.2899932861328</v>
          </cell>
          <cell r="E1163">
            <v>0</v>
          </cell>
        </row>
        <row r="1164">
          <cell r="C1164">
            <v>214.2899932861328</v>
          </cell>
          <cell r="E1164">
            <v>0</v>
          </cell>
        </row>
        <row r="1165">
          <cell r="C1165">
            <v>12623.33984375</v>
          </cell>
          <cell r="E1165">
            <v>126.2300033569336</v>
          </cell>
        </row>
        <row r="1166">
          <cell r="C1166">
            <v>19500</v>
          </cell>
          <cell r="E1166">
            <v>0</v>
          </cell>
        </row>
        <row r="1167">
          <cell r="C1167">
            <v>22499.990234375</v>
          </cell>
          <cell r="E1167">
            <v>0</v>
          </cell>
        </row>
        <row r="1168">
          <cell r="C1168">
            <v>167222.234375</v>
          </cell>
          <cell r="E1168">
            <v>1672.219970703125</v>
          </cell>
        </row>
        <row r="1169">
          <cell r="C1169">
            <v>35416.69140625</v>
          </cell>
          <cell r="E1169">
            <v>354.1700134277344</v>
          </cell>
        </row>
        <row r="1170">
          <cell r="C1170">
            <v>16015.58984375</v>
          </cell>
          <cell r="E1170">
            <v>0</v>
          </cell>
        </row>
        <row r="1171">
          <cell r="C1171">
            <v>4259.259765625</v>
          </cell>
          <cell r="E1171">
            <v>0</v>
          </cell>
        </row>
        <row r="1172">
          <cell r="C1172">
            <v>22499.990234375</v>
          </cell>
          <cell r="E1172">
            <v>225</v>
          </cell>
        </row>
        <row r="1173">
          <cell r="C1173">
            <v>116.7699966430664</v>
          </cell>
          <cell r="E1173">
            <v>4.010000228881836</v>
          </cell>
        </row>
        <row r="1174">
          <cell r="C1174">
            <v>128.86000061035156</v>
          </cell>
          <cell r="E1174">
            <v>3.619999885559082</v>
          </cell>
        </row>
        <row r="1175">
          <cell r="C1175">
            <v>125.97000122070312</v>
          </cell>
          <cell r="E1175">
            <v>3.7100000381469727</v>
          </cell>
        </row>
        <row r="1176">
          <cell r="C1176">
            <v>68.26000213623047</v>
          </cell>
          <cell r="E1176">
            <v>5.130000114440918</v>
          </cell>
        </row>
        <row r="1177">
          <cell r="C1177">
            <v>83.19999694824219</v>
          </cell>
          <cell r="E1177">
            <v>4.650000095367432</v>
          </cell>
        </row>
        <row r="1178">
          <cell r="C1178">
            <v>78.93000030517578</v>
          </cell>
          <cell r="E1178">
            <v>4.789999961853027</v>
          </cell>
        </row>
        <row r="1179">
          <cell r="C1179">
            <v>46499.96875</v>
          </cell>
          <cell r="E1179">
            <v>465</v>
          </cell>
        </row>
        <row r="1180">
          <cell r="C1180">
            <v>16250</v>
          </cell>
          <cell r="E1180">
            <v>0</v>
          </cell>
        </row>
        <row r="1181">
          <cell r="C1181">
            <v>69000.03125</v>
          </cell>
          <cell r="E1181">
            <v>690</v>
          </cell>
        </row>
        <row r="1182">
          <cell r="C1182">
            <v>12750.01953125</v>
          </cell>
          <cell r="E1182">
            <v>127.5</v>
          </cell>
        </row>
        <row r="1183">
          <cell r="C1183">
            <v>291.6700134277344</v>
          </cell>
          <cell r="E1183">
            <v>0</v>
          </cell>
        </row>
        <row r="1184">
          <cell r="C1184">
            <v>291.6700134277344</v>
          </cell>
          <cell r="E1184">
            <v>0</v>
          </cell>
        </row>
        <row r="1185">
          <cell r="C1185">
            <v>291.6700134277344</v>
          </cell>
          <cell r="E1185">
            <v>0</v>
          </cell>
        </row>
        <row r="1186">
          <cell r="C1186">
            <v>74.7300033569336</v>
          </cell>
          <cell r="E1186">
            <v>2.569999933242798</v>
          </cell>
        </row>
        <row r="1187">
          <cell r="C1187">
            <v>82.47000122070312</v>
          </cell>
          <cell r="E1187">
            <v>2.319999933242798</v>
          </cell>
        </row>
        <row r="1188">
          <cell r="C1188">
            <v>80.62000274658203</v>
          </cell>
          <cell r="E1188">
            <v>2.380000114440918</v>
          </cell>
        </row>
        <row r="1189">
          <cell r="C1189">
            <v>21750.029296875</v>
          </cell>
          <cell r="E1189">
            <v>217.5</v>
          </cell>
        </row>
        <row r="1190">
          <cell r="C1190">
            <v>191.6699981689453</v>
          </cell>
          <cell r="E1190">
            <v>0</v>
          </cell>
        </row>
        <row r="1191">
          <cell r="C1191">
            <v>191.6699981689453</v>
          </cell>
          <cell r="E1191">
            <v>0</v>
          </cell>
        </row>
        <row r="1192">
          <cell r="C1192">
            <v>191.6699981689453</v>
          </cell>
          <cell r="E1192">
            <v>0</v>
          </cell>
        </row>
        <row r="1193">
          <cell r="C1193">
            <v>46.709999084472656</v>
          </cell>
          <cell r="E1193">
            <v>1.600000023841858</v>
          </cell>
        </row>
        <row r="1194">
          <cell r="C1194">
            <v>51.540000915527344</v>
          </cell>
          <cell r="E1194">
            <v>1.4500000476837158</v>
          </cell>
        </row>
        <row r="1195">
          <cell r="C1195">
            <v>50.380001068115234</v>
          </cell>
          <cell r="E1195">
            <v>1.4900000095367432</v>
          </cell>
        </row>
        <row r="1196">
          <cell r="C1196">
            <v>53846.140625</v>
          </cell>
          <cell r="E1196">
            <v>0</v>
          </cell>
        </row>
        <row r="1197">
          <cell r="C1197">
            <v>70000</v>
          </cell>
          <cell r="E1197">
            <v>0</v>
          </cell>
        </row>
        <row r="1198">
          <cell r="C1198">
            <v>225</v>
          </cell>
          <cell r="E1198">
            <v>0</v>
          </cell>
        </row>
        <row r="1199">
          <cell r="C1199">
            <v>225</v>
          </cell>
          <cell r="E1199">
            <v>0</v>
          </cell>
        </row>
        <row r="1200">
          <cell r="C1200">
            <v>225</v>
          </cell>
          <cell r="E1200">
            <v>0</v>
          </cell>
        </row>
        <row r="1201">
          <cell r="C1201">
            <v>97.1500015258789</v>
          </cell>
          <cell r="E1201">
            <v>3.3399999141693115</v>
          </cell>
        </row>
        <row r="1202">
          <cell r="C1202">
            <v>107.20999908447266</v>
          </cell>
          <cell r="E1202">
            <v>3.009999990463257</v>
          </cell>
        </row>
        <row r="1203">
          <cell r="C1203">
            <v>104.80000305175781</v>
          </cell>
          <cell r="E1203">
            <v>3.0899999141693115</v>
          </cell>
        </row>
        <row r="1204">
          <cell r="C1204">
            <v>69.62999725341797</v>
          </cell>
          <cell r="E1204">
            <v>5.230000019073486</v>
          </cell>
        </row>
        <row r="1205">
          <cell r="C1205">
            <v>84.87000274658203</v>
          </cell>
          <cell r="E1205">
            <v>4.739999771118164</v>
          </cell>
        </row>
        <row r="1206">
          <cell r="C1206">
            <v>80.5199966430664</v>
          </cell>
          <cell r="E1206">
            <v>4.880000114440918</v>
          </cell>
        </row>
        <row r="1207">
          <cell r="C1207">
            <v>70000</v>
          </cell>
          <cell r="E1207">
            <v>0</v>
          </cell>
        </row>
        <row r="1208">
          <cell r="C1208">
            <v>52000</v>
          </cell>
          <cell r="E1208">
            <v>0</v>
          </cell>
        </row>
        <row r="1209">
          <cell r="C1209">
            <v>259.260009765625</v>
          </cell>
          <cell r="E1209">
            <v>0</v>
          </cell>
        </row>
        <row r="1210">
          <cell r="C1210">
            <v>259.260009765625</v>
          </cell>
          <cell r="E1210">
            <v>0</v>
          </cell>
        </row>
        <row r="1211">
          <cell r="C1211">
            <v>259.260009765625</v>
          </cell>
          <cell r="E1211">
            <v>0</v>
          </cell>
        </row>
        <row r="1212">
          <cell r="C1212">
            <v>6450.02001953125</v>
          </cell>
          <cell r="E1212">
            <v>0</v>
          </cell>
        </row>
        <row r="1213">
          <cell r="C1213">
            <v>8352</v>
          </cell>
          <cell r="E1213">
            <v>0</v>
          </cell>
        </row>
        <row r="1214">
          <cell r="C1214">
            <v>40550.23828125</v>
          </cell>
          <cell r="E1214">
            <v>0</v>
          </cell>
        </row>
        <row r="1215">
          <cell r="C1215">
            <v>2579.330078125</v>
          </cell>
          <cell r="E1215">
            <v>0</v>
          </cell>
        </row>
        <row r="1216">
          <cell r="C1216">
            <v>10651.25</v>
          </cell>
          <cell r="E1216">
            <v>0</v>
          </cell>
        </row>
        <row r="1217">
          <cell r="C1217">
            <v>812.5</v>
          </cell>
          <cell r="E1217">
            <v>0</v>
          </cell>
        </row>
        <row r="1218">
          <cell r="C1218">
            <v>890.1300048828125</v>
          </cell>
          <cell r="E1218">
            <v>0</v>
          </cell>
        </row>
        <row r="1219">
          <cell r="C1219">
            <v>625</v>
          </cell>
          <cell r="E1219">
            <v>0</v>
          </cell>
        </row>
        <row r="1220">
          <cell r="C1220">
            <v>326.75</v>
          </cell>
          <cell r="E1220">
            <v>0</v>
          </cell>
        </row>
        <row r="1221">
          <cell r="C1221">
            <v>500</v>
          </cell>
          <cell r="E1221">
            <v>0</v>
          </cell>
        </row>
        <row r="1222">
          <cell r="C1222">
            <v>1116.56005859375</v>
          </cell>
          <cell r="E1222">
            <v>0</v>
          </cell>
        </row>
        <row r="1223">
          <cell r="C1223">
            <v>2000</v>
          </cell>
          <cell r="E1223">
            <v>0</v>
          </cell>
        </row>
        <row r="1224">
          <cell r="C1224">
            <v>4765.5498046875</v>
          </cell>
          <cell r="E1224">
            <v>0</v>
          </cell>
        </row>
        <row r="1225">
          <cell r="C1225">
            <v>34246.16015625</v>
          </cell>
          <cell r="E1225">
            <v>0</v>
          </cell>
        </row>
        <row r="1226">
          <cell r="C1226">
            <v>21632.720703125</v>
          </cell>
          <cell r="E1226">
            <v>0</v>
          </cell>
        </row>
        <row r="1227">
          <cell r="C1227">
            <v>23500.580078125</v>
          </cell>
          <cell r="E1227">
            <v>0</v>
          </cell>
        </row>
        <row r="1228">
          <cell r="C1228">
            <v>652.5</v>
          </cell>
          <cell r="E1228">
            <v>0</v>
          </cell>
        </row>
        <row r="1229">
          <cell r="C1229">
            <v>8555.830078125</v>
          </cell>
          <cell r="E1229">
            <v>0</v>
          </cell>
        </row>
        <row r="1230">
          <cell r="C1230">
            <v>9263.580078125</v>
          </cell>
          <cell r="E1230">
            <v>0</v>
          </cell>
        </row>
        <row r="1231">
          <cell r="C1231">
            <v>31318.19921875</v>
          </cell>
          <cell r="E1231">
            <v>0</v>
          </cell>
        </row>
        <row r="1232">
          <cell r="C1232">
            <v>8485.740234375</v>
          </cell>
          <cell r="E1232">
            <v>0</v>
          </cell>
        </row>
        <row r="1233">
          <cell r="C1233">
            <v>2402.219970703125</v>
          </cell>
          <cell r="E1233">
            <v>0</v>
          </cell>
        </row>
        <row r="1234">
          <cell r="C1234">
            <v>49.630001068115234</v>
          </cell>
          <cell r="E1234">
            <v>3.7699999809265137</v>
          </cell>
        </row>
        <row r="1235">
          <cell r="C1235">
            <v>60.61000061035156</v>
          </cell>
          <cell r="E1235">
            <v>3.4200000762939453</v>
          </cell>
        </row>
        <row r="1236">
          <cell r="C1236">
            <v>57.470001220703125</v>
          </cell>
          <cell r="E1236">
            <v>3.5199999809265137</v>
          </cell>
        </row>
        <row r="1237">
          <cell r="C1237">
            <v>90.27999877929688</v>
          </cell>
          <cell r="E1237">
            <v>0</v>
          </cell>
        </row>
        <row r="1238">
          <cell r="C1238">
            <v>90.27999877929688</v>
          </cell>
          <cell r="E1238">
            <v>0</v>
          </cell>
        </row>
        <row r="1239">
          <cell r="C1239">
            <v>90.27999877929688</v>
          </cell>
          <cell r="E1239">
            <v>0</v>
          </cell>
        </row>
        <row r="1240">
          <cell r="C1240">
            <v>22559.3203125</v>
          </cell>
          <cell r="E1240">
            <v>0</v>
          </cell>
        </row>
        <row r="1241">
          <cell r="C1241">
            <v>12571.419921875</v>
          </cell>
          <cell r="E1241">
            <v>125.70999908447266</v>
          </cell>
        </row>
        <row r="1242">
          <cell r="C1242">
            <v>70000</v>
          </cell>
          <cell r="E1242">
            <v>0</v>
          </cell>
        </row>
        <row r="1243">
          <cell r="C1243">
            <v>7050.16015625</v>
          </cell>
          <cell r="E1243">
            <v>0</v>
          </cell>
        </row>
        <row r="1244">
          <cell r="C1244">
            <v>937.5</v>
          </cell>
          <cell r="E1244">
            <v>0</v>
          </cell>
        </row>
        <row r="1245">
          <cell r="C1245">
            <v>60.43000030517578</v>
          </cell>
          <cell r="E1245">
            <v>4.650000095367432</v>
          </cell>
        </row>
        <row r="1246">
          <cell r="C1246">
            <v>73.94999694824219</v>
          </cell>
          <cell r="E1246">
            <v>4.21999979019165</v>
          </cell>
        </row>
        <row r="1247">
          <cell r="C1247">
            <v>70.08000183105469</v>
          </cell>
          <cell r="E1247">
            <v>4.340000152587891</v>
          </cell>
        </row>
        <row r="1248">
          <cell r="C1248">
            <v>348.54998779296875</v>
          </cell>
          <cell r="E1248">
            <v>0</v>
          </cell>
        </row>
        <row r="1249">
          <cell r="C1249">
            <v>16892.83984375</v>
          </cell>
          <cell r="E1249">
            <v>168.92999267578125</v>
          </cell>
        </row>
        <row r="1250">
          <cell r="C1250">
            <v>21000</v>
          </cell>
          <cell r="E1250">
            <v>0</v>
          </cell>
        </row>
        <row r="1251">
          <cell r="C1251">
            <v>14545.4599609375</v>
          </cell>
          <cell r="E1251">
            <v>145.4499969482422</v>
          </cell>
        </row>
        <row r="1252">
          <cell r="C1252">
            <v>31428.580078125</v>
          </cell>
          <cell r="E1252">
            <v>314.2900085449219</v>
          </cell>
        </row>
        <row r="1253">
          <cell r="C1253">
            <v>10500</v>
          </cell>
          <cell r="E1253">
            <v>0</v>
          </cell>
        </row>
        <row r="1254">
          <cell r="C1254">
            <v>30100</v>
          </cell>
          <cell r="E1254">
            <v>0</v>
          </cell>
        </row>
        <row r="1255">
          <cell r="C1255">
            <v>6347.35009765625</v>
          </cell>
          <cell r="E1255">
            <v>0</v>
          </cell>
        </row>
        <row r="1256">
          <cell r="C1256">
            <v>4940.39013671875</v>
          </cell>
          <cell r="E1256">
            <v>0</v>
          </cell>
        </row>
        <row r="1257">
          <cell r="C1257">
            <v>933.3300170898438</v>
          </cell>
          <cell r="E1257">
            <v>0</v>
          </cell>
        </row>
        <row r="1258">
          <cell r="C1258">
            <v>7217.33984375</v>
          </cell>
          <cell r="E1258">
            <v>0</v>
          </cell>
        </row>
        <row r="1259">
          <cell r="C1259">
            <v>55000</v>
          </cell>
          <cell r="E1259">
            <v>550</v>
          </cell>
        </row>
        <row r="1260">
          <cell r="C1260">
            <v>19250</v>
          </cell>
          <cell r="E1260">
            <v>192.5</v>
          </cell>
        </row>
        <row r="1261">
          <cell r="C1261">
            <v>101538.4765625</v>
          </cell>
          <cell r="E1261">
            <v>1015.3800048828125</v>
          </cell>
        </row>
        <row r="1262">
          <cell r="C1262">
            <v>277.7799987792969</v>
          </cell>
          <cell r="E1262">
            <v>0</v>
          </cell>
        </row>
        <row r="1263">
          <cell r="C1263">
            <v>277.7799987792969</v>
          </cell>
          <cell r="E1263">
            <v>0</v>
          </cell>
        </row>
        <row r="1264">
          <cell r="C1264">
            <v>277.7799987792969</v>
          </cell>
          <cell r="E1264">
            <v>0</v>
          </cell>
        </row>
        <row r="1265">
          <cell r="C1265">
            <v>71.62000274658203</v>
          </cell>
          <cell r="E1265">
            <v>5.510000228881836</v>
          </cell>
        </row>
        <row r="1266">
          <cell r="C1266">
            <v>87.66000366210938</v>
          </cell>
          <cell r="E1266">
            <v>5</v>
          </cell>
        </row>
        <row r="1267">
          <cell r="C1267">
            <v>83.06999969482422</v>
          </cell>
          <cell r="E1267">
            <v>5.139999866485596</v>
          </cell>
        </row>
        <row r="1268">
          <cell r="C1268">
            <v>125000</v>
          </cell>
          <cell r="E1268">
            <v>0</v>
          </cell>
        </row>
        <row r="1269">
          <cell r="C1269">
            <v>21000</v>
          </cell>
          <cell r="E1269">
            <v>210</v>
          </cell>
        </row>
        <row r="1270">
          <cell r="C1270">
            <v>83.33000183105469</v>
          </cell>
          <cell r="E1270">
            <v>0</v>
          </cell>
        </row>
        <row r="1271">
          <cell r="C1271">
            <v>83.33000183105469</v>
          </cell>
          <cell r="E1271">
            <v>0</v>
          </cell>
        </row>
        <row r="1272">
          <cell r="C1272">
            <v>83.33000183105469</v>
          </cell>
          <cell r="E1272">
            <v>0</v>
          </cell>
        </row>
        <row r="1273">
          <cell r="C1273">
            <v>21875</v>
          </cell>
          <cell r="E1273">
            <v>218.75</v>
          </cell>
        </row>
        <row r="1274">
          <cell r="C1274">
            <v>76.08999633789062</v>
          </cell>
          <cell r="E1274">
            <v>5.860000133514404</v>
          </cell>
        </row>
        <row r="1275">
          <cell r="C1275">
            <v>93.12999725341797</v>
          </cell>
          <cell r="E1275">
            <v>5.309999942779541</v>
          </cell>
        </row>
        <row r="1276">
          <cell r="C1276">
            <v>88.25</v>
          </cell>
          <cell r="E1276">
            <v>5.46999979019165</v>
          </cell>
        </row>
        <row r="1277">
          <cell r="C1277">
            <v>305.55999755859375</v>
          </cell>
          <cell r="E1277">
            <v>0</v>
          </cell>
        </row>
        <row r="1278">
          <cell r="C1278">
            <v>305.55999755859375</v>
          </cell>
          <cell r="E1278">
            <v>0</v>
          </cell>
        </row>
        <row r="1279">
          <cell r="C1279">
            <v>305.55999755859375</v>
          </cell>
          <cell r="E1279">
            <v>0</v>
          </cell>
        </row>
        <row r="1280">
          <cell r="C1280">
            <v>15000.01953125</v>
          </cell>
          <cell r="E1280">
            <v>150</v>
          </cell>
        </row>
        <row r="1281">
          <cell r="C1281">
            <v>125</v>
          </cell>
          <cell r="E1281">
            <v>0</v>
          </cell>
        </row>
        <row r="1282">
          <cell r="C1282">
            <v>125</v>
          </cell>
          <cell r="E1282">
            <v>0</v>
          </cell>
        </row>
        <row r="1283">
          <cell r="C1283">
            <v>125</v>
          </cell>
          <cell r="E1283">
            <v>0</v>
          </cell>
        </row>
        <row r="1284">
          <cell r="C1284">
            <v>200</v>
          </cell>
          <cell r="E1284">
            <v>0</v>
          </cell>
        </row>
        <row r="1285">
          <cell r="C1285">
            <v>200</v>
          </cell>
          <cell r="E1285">
            <v>0</v>
          </cell>
        </row>
        <row r="1286">
          <cell r="C1286">
            <v>200</v>
          </cell>
          <cell r="E1286">
            <v>0</v>
          </cell>
        </row>
        <row r="1287">
          <cell r="C1287">
            <v>66.56999969482422</v>
          </cell>
          <cell r="E1287">
            <v>5.190000057220459</v>
          </cell>
        </row>
        <row r="1288">
          <cell r="C1288">
            <v>81.66000366210938</v>
          </cell>
          <cell r="E1288">
            <v>4.699999809265137</v>
          </cell>
        </row>
        <row r="1289">
          <cell r="C1289">
            <v>77.33000183105469</v>
          </cell>
          <cell r="E1289">
            <v>4.840000152587891</v>
          </cell>
        </row>
        <row r="1290">
          <cell r="C1290">
            <v>47.2400016784668</v>
          </cell>
          <cell r="E1290">
            <v>2.359999895095825</v>
          </cell>
        </row>
        <row r="1291">
          <cell r="C1291">
            <v>54.220001220703125</v>
          </cell>
          <cell r="E1291">
            <v>2.130000114440918</v>
          </cell>
        </row>
        <row r="1292">
          <cell r="C1292">
            <v>52.369998931884766</v>
          </cell>
          <cell r="E1292">
            <v>2.190000057220459</v>
          </cell>
        </row>
        <row r="1293">
          <cell r="C1293">
            <v>37.310001373291016</v>
          </cell>
          <cell r="E1293">
            <v>5.840000152587891</v>
          </cell>
        </row>
        <row r="1294">
          <cell r="C1294">
            <v>54.060001373291016</v>
          </cell>
          <cell r="E1294">
            <v>5.300000190734863</v>
          </cell>
        </row>
        <row r="1295">
          <cell r="C1295">
            <v>48.93000030517578</v>
          </cell>
          <cell r="E1295">
            <v>5.46999979019165</v>
          </cell>
        </row>
        <row r="1296">
          <cell r="C1296">
            <v>50769.23828125</v>
          </cell>
          <cell r="E1296">
            <v>0</v>
          </cell>
        </row>
        <row r="1297">
          <cell r="C1297">
            <v>1052.6700439453125</v>
          </cell>
          <cell r="E1297">
            <v>0</v>
          </cell>
        </row>
        <row r="1298">
          <cell r="C1298">
            <v>71.01000213623047</v>
          </cell>
          <cell r="E1298">
            <v>5.53000020980835</v>
          </cell>
        </row>
        <row r="1299">
          <cell r="C1299">
            <v>87.0999984741211</v>
          </cell>
          <cell r="E1299">
            <v>5.010000228881836</v>
          </cell>
        </row>
        <row r="1300">
          <cell r="C1300">
            <v>82.48999786376953</v>
          </cell>
          <cell r="E1300">
            <v>5.159999847412109</v>
          </cell>
        </row>
        <row r="1301">
          <cell r="C1301">
            <v>62.13999938964844</v>
          </cell>
          <cell r="E1301">
            <v>4.840000152587891</v>
          </cell>
        </row>
        <row r="1302">
          <cell r="C1302">
            <v>76.22000122070312</v>
          </cell>
          <cell r="E1302">
            <v>4.389999866485596</v>
          </cell>
        </row>
        <row r="1303">
          <cell r="C1303">
            <v>72.18000030517578</v>
          </cell>
          <cell r="E1303">
            <v>4.519999980926514</v>
          </cell>
        </row>
        <row r="1304">
          <cell r="C1304">
            <v>186.6699981689453</v>
          </cell>
          <cell r="E1304">
            <v>0</v>
          </cell>
        </row>
        <row r="1305">
          <cell r="C1305">
            <v>186.6699981689453</v>
          </cell>
          <cell r="E1305">
            <v>0</v>
          </cell>
        </row>
        <row r="1306">
          <cell r="C1306">
            <v>186.6699981689453</v>
          </cell>
          <cell r="E1306">
            <v>0</v>
          </cell>
        </row>
        <row r="1307">
          <cell r="C1307">
            <v>62.70000076293945</v>
          </cell>
          <cell r="E1307">
            <v>0</v>
          </cell>
        </row>
        <row r="1308">
          <cell r="C1308">
            <v>62.70000076293945</v>
          </cell>
          <cell r="E1308">
            <v>0</v>
          </cell>
        </row>
        <row r="1309">
          <cell r="C1309">
            <v>62.70000076293945</v>
          </cell>
          <cell r="E1309">
            <v>0</v>
          </cell>
        </row>
        <row r="1310">
          <cell r="C1310">
            <v>127.81999969482422</v>
          </cell>
          <cell r="E1310">
            <v>4.590000152587891</v>
          </cell>
        </row>
        <row r="1311">
          <cell r="C1311">
            <v>141.6199951171875</v>
          </cell>
          <cell r="E1311">
            <v>4.139999866485596</v>
          </cell>
        </row>
        <row r="1312">
          <cell r="C1312">
            <v>138.27000427246094</v>
          </cell>
          <cell r="E1312">
            <v>4.25</v>
          </cell>
        </row>
        <row r="1313">
          <cell r="C1313">
            <v>712.5</v>
          </cell>
          <cell r="E1313">
            <v>0</v>
          </cell>
        </row>
        <row r="1314">
          <cell r="C1314">
            <v>166.6699981689453</v>
          </cell>
          <cell r="E1314">
            <v>0</v>
          </cell>
        </row>
        <row r="1315">
          <cell r="C1315">
            <v>166.6699981689453</v>
          </cell>
          <cell r="E1315">
            <v>0</v>
          </cell>
        </row>
        <row r="1316">
          <cell r="C1316">
            <v>166.6699981689453</v>
          </cell>
          <cell r="E1316">
            <v>0</v>
          </cell>
        </row>
        <row r="1317">
          <cell r="C1317">
            <v>150</v>
          </cell>
          <cell r="E1317">
            <v>0</v>
          </cell>
        </row>
        <row r="1318">
          <cell r="C1318">
            <v>150</v>
          </cell>
          <cell r="E1318">
            <v>0</v>
          </cell>
        </row>
        <row r="1319">
          <cell r="C1319">
            <v>150</v>
          </cell>
          <cell r="E1319">
            <v>0</v>
          </cell>
        </row>
        <row r="1320">
          <cell r="C1320">
            <v>12500</v>
          </cell>
          <cell r="E1320">
            <v>0</v>
          </cell>
        </row>
        <row r="1321">
          <cell r="C1321">
            <v>7455</v>
          </cell>
          <cell r="E1321">
            <v>0</v>
          </cell>
        </row>
        <row r="1322">
          <cell r="C1322">
            <v>436.1400146484375</v>
          </cell>
          <cell r="E1322">
            <v>0</v>
          </cell>
        </row>
        <row r="1323">
          <cell r="C1323">
            <v>1250</v>
          </cell>
          <cell r="E1323">
            <v>0</v>
          </cell>
        </row>
        <row r="1324">
          <cell r="C1324">
            <v>1987.3299560546875</v>
          </cell>
          <cell r="E1324">
            <v>0</v>
          </cell>
        </row>
        <row r="1325">
          <cell r="C1325">
            <v>36.52000045776367</v>
          </cell>
          <cell r="E1325">
            <v>1.309999942779541</v>
          </cell>
        </row>
        <row r="1326">
          <cell r="C1326">
            <v>40.459999084472656</v>
          </cell>
          <cell r="E1326">
            <v>1.1799999475479126</v>
          </cell>
        </row>
        <row r="1327">
          <cell r="C1327">
            <v>39.5</v>
          </cell>
          <cell r="E1327">
            <v>1.2100000381469727</v>
          </cell>
        </row>
        <row r="1328">
          <cell r="C1328">
            <v>114.12000274658203</v>
          </cell>
          <cell r="E1328">
            <v>4.099999904632568</v>
          </cell>
        </row>
        <row r="1329">
          <cell r="C1329">
            <v>126.44000244140625</v>
          </cell>
          <cell r="E1329">
            <v>3.700000047683716</v>
          </cell>
        </row>
        <row r="1330">
          <cell r="C1330">
            <v>123.44999694824219</v>
          </cell>
          <cell r="E1330">
            <v>3.799999952316284</v>
          </cell>
        </row>
        <row r="1331">
          <cell r="C1331">
            <v>4166.669921875</v>
          </cell>
          <cell r="E1331">
            <v>0</v>
          </cell>
        </row>
        <row r="1332">
          <cell r="C1332">
            <v>17500</v>
          </cell>
          <cell r="E1332">
            <v>0</v>
          </cell>
        </row>
        <row r="1333">
          <cell r="C1333">
            <v>56000</v>
          </cell>
          <cell r="E1333">
            <v>560</v>
          </cell>
        </row>
        <row r="1334">
          <cell r="C1334">
            <v>59500</v>
          </cell>
          <cell r="E1334">
            <v>0</v>
          </cell>
        </row>
        <row r="1335">
          <cell r="C1335">
            <v>85.37000274658203</v>
          </cell>
          <cell r="E1335">
            <v>3.059999942779541</v>
          </cell>
        </row>
        <row r="1336">
          <cell r="C1336">
            <v>94.58000183105469</v>
          </cell>
          <cell r="E1336">
            <v>2.7699999809265137</v>
          </cell>
        </row>
        <row r="1337">
          <cell r="C1337">
            <v>92.33999633789062</v>
          </cell>
          <cell r="E1337">
            <v>2.8399999141693115</v>
          </cell>
        </row>
        <row r="1338">
          <cell r="C1338">
            <v>140.13999938964844</v>
          </cell>
          <cell r="E1338">
            <v>5.03000020980835</v>
          </cell>
        </row>
        <row r="1339">
          <cell r="C1339">
            <v>155.27000427246094</v>
          </cell>
          <cell r="E1339">
            <v>4.539999961853027</v>
          </cell>
        </row>
        <row r="1340">
          <cell r="C1340">
            <v>151.58999633789062</v>
          </cell>
          <cell r="E1340">
            <v>4.659999847412109</v>
          </cell>
        </row>
        <row r="1341">
          <cell r="C1341">
            <v>136.94000244140625</v>
          </cell>
          <cell r="E1341">
            <v>4.920000076293945</v>
          </cell>
        </row>
        <row r="1342">
          <cell r="C1342">
            <v>151.72000122070312</v>
          </cell>
          <cell r="E1342">
            <v>4.440000057220459</v>
          </cell>
        </row>
        <row r="1343">
          <cell r="C1343">
            <v>148.1300048828125</v>
          </cell>
          <cell r="E1343">
            <v>4.559999942779541</v>
          </cell>
        </row>
        <row r="1344">
          <cell r="C1344">
            <v>556.8499755859375</v>
          </cell>
          <cell r="E1344">
            <v>0</v>
          </cell>
        </row>
        <row r="1345">
          <cell r="C1345">
            <v>37438.078125</v>
          </cell>
          <cell r="E1345">
            <v>0</v>
          </cell>
        </row>
        <row r="1346">
          <cell r="C1346">
            <v>9951.080078125</v>
          </cell>
          <cell r="E1346">
            <v>0</v>
          </cell>
        </row>
        <row r="1347">
          <cell r="C1347">
            <v>22500</v>
          </cell>
          <cell r="E1347">
            <v>225</v>
          </cell>
        </row>
        <row r="1348">
          <cell r="C1348">
            <v>5909.08984375</v>
          </cell>
          <cell r="E1348">
            <v>0</v>
          </cell>
        </row>
        <row r="1349">
          <cell r="C1349">
            <v>14000</v>
          </cell>
          <cell r="E1349">
            <v>0</v>
          </cell>
        </row>
        <row r="1350">
          <cell r="C1350">
            <v>43214.26171875</v>
          </cell>
          <cell r="E1350">
            <v>432.1400146484375</v>
          </cell>
        </row>
        <row r="1351">
          <cell r="C1351">
            <v>68.4800033569336</v>
          </cell>
          <cell r="E1351">
            <v>2.4600000381469727</v>
          </cell>
        </row>
        <row r="1352">
          <cell r="C1352">
            <v>75.87000274658203</v>
          </cell>
          <cell r="E1352">
            <v>2.2200000286102295</v>
          </cell>
        </row>
        <row r="1353">
          <cell r="C1353">
            <v>74.06999969482422</v>
          </cell>
          <cell r="E1353">
            <v>2.2799999713897705</v>
          </cell>
        </row>
        <row r="1354">
          <cell r="C1354">
            <v>12641.0498046875</v>
          </cell>
          <cell r="E1354">
            <v>0</v>
          </cell>
        </row>
        <row r="1355">
          <cell r="C1355">
            <v>83.33000183105469</v>
          </cell>
          <cell r="E1355">
            <v>0</v>
          </cell>
        </row>
        <row r="1356">
          <cell r="C1356">
            <v>83.33000183105469</v>
          </cell>
          <cell r="E1356">
            <v>0</v>
          </cell>
        </row>
        <row r="1357">
          <cell r="C1357">
            <v>83.33000183105469</v>
          </cell>
          <cell r="E1357">
            <v>0</v>
          </cell>
        </row>
        <row r="1358">
          <cell r="C1358">
            <v>119.44000244140625</v>
          </cell>
          <cell r="E1358">
            <v>0</v>
          </cell>
        </row>
        <row r="1359">
          <cell r="C1359">
            <v>119.44000244140625</v>
          </cell>
          <cell r="E1359">
            <v>0</v>
          </cell>
        </row>
        <row r="1360">
          <cell r="C1360">
            <v>119.44000244140625</v>
          </cell>
          <cell r="E1360">
            <v>0</v>
          </cell>
        </row>
        <row r="1361">
          <cell r="C1361">
            <v>83.33000183105469</v>
          </cell>
          <cell r="E1361">
            <v>0</v>
          </cell>
        </row>
        <row r="1362">
          <cell r="C1362">
            <v>83.33000183105469</v>
          </cell>
          <cell r="E1362">
            <v>0</v>
          </cell>
        </row>
        <row r="1363">
          <cell r="C1363">
            <v>83.33000183105469</v>
          </cell>
          <cell r="E1363">
            <v>0</v>
          </cell>
        </row>
        <row r="1364">
          <cell r="C1364">
            <v>1400</v>
          </cell>
          <cell r="E1364">
            <v>0</v>
          </cell>
        </row>
        <row r="1365">
          <cell r="C1365">
            <v>1017.6300048828125</v>
          </cell>
          <cell r="E1365">
            <v>0</v>
          </cell>
        </row>
        <row r="1366">
          <cell r="C1366">
            <v>11469.8701171875</v>
          </cell>
          <cell r="E1366">
            <v>0</v>
          </cell>
        </row>
        <row r="1367">
          <cell r="C1367">
            <v>31309.69921875</v>
          </cell>
          <cell r="E1367">
            <v>0</v>
          </cell>
        </row>
        <row r="1368">
          <cell r="C1368">
            <v>16364.4599609375</v>
          </cell>
          <cell r="E1368">
            <v>0</v>
          </cell>
        </row>
        <row r="1369">
          <cell r="C1369">
            <v>16666.669921875</v>
          </cell>
          <cell r="E1369">
            <v>0</v>
          </cell>
        </row>
        <row r="1370">
          <cell r="C1370">
            <v>264.80999755859375</v>
          </cell>
          <cell r="E1370">
            <v>0</v>
          </cell>
        </row>
        <row r="1371">
          <cell r="C1371">
            <v>264.80999755859375</v>
          </cell>
          <cell r="E1371">
            <v>0</v>
          </cell>
        </row>
        <row r="1372">
          <cell r="C1372">
            <v>264.80999755859375</v>
          </cell>
          <cell r="E1372">
            <v>0</v>
          </cell>
        </row>
        <row r="1373">
          <cell r="C1373">
            <v>291.6700134277344</v>
          </cell>
          <cell r="E1373">
            <v>0</v>
          </cell>
        </row>
        <row r="1374">
          <cell r="C1374">
            <v>291.6700134277344</v>
          </cell>
          <cell r="E1374">
            <v>0</v>
          </cell>
        </row>
        <row r="1375">
          <cell r="C1375">
            <v>291.6700134277344</v>
          </cell>
          <cell r="E1375">
            <v>0</v>
          </cell>
        </row>
        <row r="1376">
          <cell r="C1376">
            <v>93.75</v>
          </cell>
          <cell r="E1376">
            <v>0</v>
          </cell>
        </row>
        <row r="1377">
          <cell r="C1377">
            <v>93.75</v>
          </cell>
          <cell r="E1377">
            <v>0</v>
          </cell>
        </row>
        <row r="1378">
          <cell r="C1378">
            <v>93.75</v>
          </cell>
          <cell r="E1378">
            <v>0</v>
          </cell>
        </row>
        <row r="1379">
          <cell r="C1379">
            <v>31213.169921875</v>
          </cell>
          <cell r="E1379">
            <v>0</v>
          </cell>
        </row>
        <row r="1380">
          <cell r="C1380">
            <v>68.26000213623047</v>
          </cell>
          <cell r="E1380">
            <v>5.380000114440918</v>
          </cell>
        </row>
        <row r="1381">
          <cell r="C1381">
            <v>83.9000015258789</v>
          </cell>
          <cell r="E1381">
            <v>4.880000114440918</v>
          </cell>
        </row>
        <row r="1382">
          <cell r="C1382">
            <v>79.41000366210938</v>
          </cell>
          <cell r="E1382">
            <v>5.019999980926514</v>
          </cell>
        </row>
        <row r="1383">
          <cell r="C1383">
            <v>108.7699966430664</v>
          </cell>
          <cell r="E1383">
            <v>3.9600000381469727</v>
          </cell>
        </row>
        <row r="1384">
          <cell r="C1384">
            <v>120.66999816894531</v>
          </cell>
          <cell r="E1384">
            <v>3.5799999237060547</v>
          </cell>
        </row>
        <row r="1385">
          <cell r="C1385">
            <v>117.7699966430664</v>
          </cell>
          <cell r="E1385">
            <v>3.6700000762939453</v>
          </cell>
        </row>
        <row r="1386">
          <cell r="C1386">
            <v>57.25</v>
          </cell>
          <cell r="E1386">
            <v>4.510000228881836</v>
          </cell>
        </row>
        <row r="1387">
          <cell r="C1387">
            <v>70.37000274658203</v>
          </cell>
          <cell r="E1387">
            <v>4.090000152587891</v>
          </cell>
        </row>
        <row r="1388">
          <cell r="C1388">
            <v>66.5999984741211</v>
          </cell>
          <cell r="E1388">
            <v>4.210000038146973</v>
          </cell>
        </row>
        <row r="1389">
          <cell r="C1389">
            <v>72.5199966430664</v>
          </cell>
          <cell r="E1389">
            <v>2.640000104904175</v>
          </cell>
        </row>
        <row r="1390">
          <cell r="C1390">
            <v>80.44999694824219</v>
          </cell>
          <cell r="E1390">
            <v>2.390000104904175</v>
          </cell>
        </row>
        <row r="1391">
          <cell r="C1391">
            <v>78.51000213623047</v>
          </cell>
          <cell r="E1391">
            <v>2.450000047683716</v>
          </cell>
        </row>
        <row r="1392">
          <cell r="C1392">
            <v>67.9800033569336</v>
          </cell>
          <cell r="E1392">
            <v>2.4800000190734863</v>
          </cell>
        </row>
        <row r="1393">
          <cell r="C1393">
            <v>75.41999816894531</v>
          </cell>
          <cell r="E1393">
            <v>2.240000009536743</v>
          </cell>
        </row>
        <row r="1394">
          <cell r="C1394">
            <v>73.61000061035156</v>
          </cell>
          <cell r="E1394">
            <v>2.2899999618530273</v>
          </cell>
        </row>
        <row r="1395">
          <cell r="C1395">
            <v>73.69000244140625</v>
          </cell>
          <cell r="E1395">
            <v>3.7300000190734863</v>
          </cell>
        </row>
        <row r="1396">
          <cell r="C1396">
            <v>84.69999694824219</v>
          </cell>
          <cell r="E1396">
            <v>3.369999885559082</v>
          </cell>
        </row>
        <row r="1397">
          <cell r="C1397">
            <v>81.76000213623047</v>
          </cell>
          <cell r="E1397">
            <v>3.4700000286102295</v>
          </cell>
        </row>
        <row r="1398">
          <cell r="C1398">
            <v>46.25</v>
          </cell>
          <cell r="E1398">
            <v>3.640000104904175</v>
          </cell>
        </row>
        <row r="1399">
          <cell r="C1399">
            <v>56.84000015258789</v>
          </cell>
          <cell r="E1399">
            <v>3.299999952316284</v>
          </cell>
        </row>
        <row r="1400">
          <cell r="C1400">
            <v>53.79999923706055</v>
          </cell>
          <cell r="E1400">
            <v>3.4000000953674316</v>
          </cell>
        </row>
        <row r="1401">
          <cell r="C1401">
            <v>32857.1484375</v>
          </cell>
          <cell r="E1401">
            <v>328.57000732421875</v>
          </cell>
        </row>
        <row r="1402">
          <cell r="C1402">
            <v>90357.1484375</v>
          </cell>
          <cell r="E1402">
            <v>903.5700073242188</v>
          </cell>
        </row>
        <row r="1403">
          <cell r="C1403">
            <v>16428.55078125</v>
          </cell>
          <cell r="E1403">
            <v>164.2899932861328</v>
          </cell>
        </row>
        <row r="1404">
          <cell r="C1404">
            <v>24753.69921875</v>
          </cell>
          <cell r="E1404">
            <v>0</v>
          </cell>
        </row>
        <row r="1405">
          <cell r="C1405">
            <v>10670.240234375</v>
          </cell>
          <cell r="E1405">
            <v>0</v>
          </cell>
        </row>
        <row r="1406">
          <cell r="C1406">
            <v>2500</v>
          </cell>
          <cell r="E1406">
            <v>0</v>
          </cell>
        </row>
        <row r="1407">
          <cell r="C1407">
            <v>8250</v>
          </cell>
          <cell r="E1407">
            <v>0</v>
          </cell>
        </row>
        <row r="1408">
          <cell r="C1408">
            <v>50</v>
          </cell>
          <cell r="E1408">
            <v>0</v>
          </cell>
        </row>
        <row r="1409">
          <cell r="C1409">
            <v>50</v>
          </cell>
          <cell r="E1409">
            <v>0</v>
          </cell>
        </row>
        <row r="1410">
          <cell r="C1410">
            <v>50</v>
          </cell>
          <cell r="E1410">
            <v>0</v>
          </cell>
        </row>
        <row r="1411">
          <cell r="C1411">
            <v>11875</v>
          </cell>
          <cell r="E1411">
            <v>118.75</v>
          </cell>
        </row>
        <row r="1412">
          <cell r="C1412">
            <v>214.2899932861328</v>
          </cell>
          <cell r="E1412">
            <v>0</v>
          </cell>
        </row>
        <row r="1413">
          <cell r="C1413">
            <v>214.2899932861328</v>
          </cell>
          <cell r="E1413">
            <v>0</v>
          </cell>
        </row>
        <row r="1414">
          <cell r="C1414">
            <v>214.2899932861328</v>
          </cell>
          <cell r="E1414">
            <v>0</v>
          </cell>
        </row>
        <row r="1415">
          <cell r="C1415">
            <v>11250</v>
          </cell>
          <cell r="E1415">
            <v>0</v>
          </cell>
        </row>
        <row r="1416">
          <cell r="C1416">
            <v>35750</v>
          </cell>
          <cell r="E1416">
            <v>0</v>
          </cell>
        </row>
        <row r="1417">
          <cell r="C1417">
            <v>91.66999816894531</v>
          </cell>
          <cell r="E1417">
            <v>0</v>
          </cell>
        </row>
        <row r="1418">
          <cell r="C1418">
            <v>91.66999816894531</v>
          </cell>
          <cell r="E1418">
            <v>0</v>
          </cell>
        </row>
        <row r="1419">
          <cell r="C1419">
            <v>91.66999816894531</v>
          </cell>
          <cell r="E1419">
            <v>0</v>
          </cell>
        </row>
        <row r="1420">
          <cell r="C1420">
            <v>31214.30078125</v>
          </cell>
          <cell r="E1420">
            <v>312.1400146484375</v>
          </cell>
        </row>
        <row r="1421">
          <cell r="C1421">
            <v>57062.5</v>
          </cell>
          <cell r="E1421">
            <v>0</v>
          </cell>
        </row>
        <row r="1422">
          <cell r="C1422">
            <v>23354.150390625</v>
          </cell>
          <cell r="E1422">
            <v>233.5399932861328</v>
          </cell>
        </row>
        <row r="1423">
          <cell r="C1423">
            <v>10312.5</v>
          </cell>
          <cell r="E1423">
            <v>0</v>
          </cell>
        </row>
        <row r="1424">
          <cell r="C1424">
            <v>2216.669921875</v>
          </cell>
          <cell r="E1424">
            <v>0</v>
          </cell>
        </row>
        <row r="1425">
          <cell r="C1425">
            <v>22500</v>
          </cell>
          <cell r="E1425">
            <v>0</v>
          </cell>
        </row>
        <row r="1426">
          <cell r="C1426">
            <v>41071.44921875</v>
          </cell>
          <cell r="E1426">
            <v>0</v>
          </cell>
        </row>
        <row r="1427">
          <cell r="C1427">
            <v>4512.5</v>
          </cell>
          <cell r="E1427">
            <v>45.130001068115234</v>
          </cell>
        </row>
        <row r="1428">
          <cell r="C1428">
            <v>183.3300018310547</v>
          </cell>
          <cell r="E1428">
            <v>0</v>
          </cell>
        </row>
        <row r="1429">
          <cell r="C1429">
            <v>183.3300018310547</v>
          </cell>
          <cell r="E1429">
            <v>0</v>
          </cell>
        </row>
        <row r="1430">
          <cell r="C1430">
            <v>183.3300018310547</v>
          </cell>
          <cell r="E1430">
            <v>0</v>
          </cell>
        </row>
        <row r="1431">
          <cell r="C1431">
            <v>142.86000061035156</v>
          </cell>
          <cell r="E1431">
            <v>0</v>
          </cell>
        </row>
        <row r="1432">
          <cell r="C1432">
            <v>142.86000061035156</v>
          </cell>
          <cell r="E1432">
            <v>0</v>
          </cell>
        </row>
        <row r="1433">
          <cell r="C1433">
            <v>142.86000061035156</v>
          </cell>
          <cell r="E1433">
            <v>0</v>
          </cell>
        </row>
        <row r="1434">
          <cell r="C1434">
            <v>100</v>
          </cell>
          <cell r="E1434">
            <v>0</v>
          </cell>
        </row>
        <row r="1435">
          <cell r="C1435">
            <v>100</v>
          </cell>
          <cell r="E1435">
            <v>0</v>
          </cell>
        </row>
        <row r="1436">
          <cell r="C1436">
            <v>100</v>
          </cell>
          <cell r="E1436">
            <v>0</v>
          </cell>
        </row>
        <row r="1437">
          <cell r="C1437">
            <v>1352.8800048828125</v>
          </cell>
          <cell r="E1437">
            <v>0</v>
          </cell>
        </row>
        <row r="1438">
          <cell r="C1438">
            <v>65714.296875</v>
          </cell>
          <cell r="E1438">
            <v>657.1400146484375</v>
          </cell>
        </row>
        <row r="1439">
          <cell r="C1439">
            <v>135535.703125</v>
          </cell>
          <cell r="E1439">
            <v>1355.3599853515625</v>
          </cell>
        </row>
        <row r="1440">
          <cell r="C1440">
            <v>22500</v>
          </cell>
          <cell r="E1440">
            <v>0</v>
          </cell>
        </row>
        <row r="1441">
          <cell r="C1441">
            <v>11260.7998046875</v>
          </cell>
          <cell r="E1441">
            <v>0</v>
          </cell>
        </row>
        <row r="1442">
          <cell r="C1442">
            <v>951.6699829101562</v>
          </cell>
          <cell r="E1442">
            <v>0</v>
          </cell>
        </row>
        <row r="1443">
          <cell r="C1443">
            <v>37500</v>
          </cell>
          <cell r="E1443">
            <v>0</v>
          </cell>
        </row>
        <row r="1444">
          <cell r="C1444">
            <v>400</v>
          </cell>
          <cell r="E1444">
            <v>0</v>
          </cell>
        </row>
        <row r="1445">
          <cell r="C1445">
            <v>25224.560546875</v>
          </cell>
          <cell r="E1445">
            <v>0</v>
          </cell>
        </row>
        <row r="1446">
          <cell r="C1446">
            <v>998.6699829101562</v>
          </cell>
          <cell r="E1446">
            <v>0</v>
          </cell>
        </row>
        <row r="1447">
          <cell r="C1447">
            <v>97.22000122070312</v>
          </cell>
          <cell r="E1447">
            <v>0</v>
          </cell>
        </row>
        <row r="1448">
          <cell r="C1448">
            <v>97.22000122070312</v>
          </cell>
          <cell r="E1448">
            <v>0</v>
          </cell>
        </row>
        <row r="1449">
          <cell r="C1449">
            <v>97.22000122070312</v>
          </cell>
          <cell r="E1449">
            <v>0</v>
          </cell>
        </row>
        <row r="1450">
          <cell r="C1450">
            <v>2168.8798828125</v>
          </cell>
          <cell r="E1450">
            <v>0</v>
          </cell>
        </row>
        <row r="1451">
          <cell r="C1451">
            <v>12602.400390625</v>
          </cell>
          <cell r="E1451">
            <v>0</v>
          </cell>
        </row>
        <row r="1452">
          <cell r="C1452">
            <v>11977.25</v>
          </cell>
          <cell r="E1452">
            <v>0</v>
          </cell>
        </row>
        <row r="1453">
          <cell r="C1453">
            <v>11679.6796875</v>
          </cell>
          <cell r="E1453">
            <v>0</v>
          </cell>
        </row>
        <row r="1454">
          <cell r="C1454">
            <v>36881.37890625</v>
          </cell>
          <cell r="E1454">
            <v>0</v>
          </cell>
        </row>
        <row r="1455">
          <cell r="C1455">
            <v>2079</v>
          </cell>
          <cell r="E1455">
            <v>0</v>
          </cell>
        </row>
        <row r="1456">
          <cell r="C1456">
            <v>30476.19921875</v>
          </cell>
          <cell r="E1456">
            <v>0</v>
          </cell>
        </row>
        <row r="1457">
          <cell r="C1457">
            <v>4560.35986328125</v>
          </cell>
          <cell r="E1457">
            <v>0</v>
          </cell>
        </row>
        <row r="1458">
          <cell r="C1458">
            <v>65521.0390625</v>
          </cell>
          <cell r="E1458">
            <v>0</v>
          </cell>
        </row>
        <row r="1459">
          <cell r="C1459">
            <v>40511.8515625</v>
          </cell>
          <cell r="E1459">
            <v>0</v>
          </cell>
        </row>
        <row r="1460">
          <cell r="C1460">
            <v>5944.080078125</v>
          </cell>
          <cell r="E1460">
            <v>0</v>
          </cell>
        </row>
        <row r="1461">
          <cell r="C1461">
            <v>1080.75</v>
          </cell>
          <cell r="E1461">
            <v>0</v>
          </cell>
        </row>
        <row r="1462">
          <cell r="C1462">
            <v>9136.4501953125</v>
          </cell>
          <cell r="E1462">
            <v>0</v>
          </cell>
        </row>
        <row r="1463">
          <cell r="C1463">
            <v>4440.0498046875</v>
          </cell>
          <cell r="E1463">
            <v>0</v>
          </cell>
        </row>
        <row r="1464">
          <cell r="C1464">
            <v>27623.740234375</v>
          </cell>
          <cell r="E1464">
            <v>0</v>
          </cell>
        </row>
        <row r="1465">
          <cell r="C1465">
            <v>19730.779296875</v>
          </cell>
          <cell r="E1465">
            <v>0</v>
          </cell>
        </row>
        <row r="1466">
          <cell r="C1466">
            <v>32857.1484375</v>
          </cell>
          <cell r="E1466">
            <v>0</v>
          </cell>
        </row>
        <row r="1467">
          <cell r="C1467">
            <v>28518.5</v>
          </cell>
          <cell r="E1467">
            <v>285.19000244140625</v>
          </cell>
        </row>
        <row r="1468">
          <cell r="C1468">
            <v>36000</v>
          </cell>
          <cell r="E1468">
            <v>360</v>
          </cell>
        </row>
        <row r="1469">
          <cell r="C1469">
            <v>45000</v>
          </cell>
          <cell r="E1469">
            <v>0</v>
          </cell>
        </row>
        <row r="1470">
          <cell r="C1470">
            <v>416.6700134277344</v>
          </cell>
          <cell r="E1470">
            <v>0</v>
          </cell>
        </row>
        <row r="1471">
          <cell r="C1471">
            <v>416.6700134277344</v>
          </cell>
          <cell r="E1471">
            <v>0</v>
          </cell>
        </row>
        <row r="1472">
          <cell r="C1472">
            <v>416.6700134277344</v>
          </cell>
          <cell r="E1472">
            <v>0</v>
          </cell>
        </row>
        <row r="1473">
          <cell r="C1473">
            <v>702.5</v>
          </cell>
          <cell r="E1473">
            <v>0</v>
          </cell>
        </row>
        <row r="1474">
          <cell r="C1474">
            <v>789.25</v>
          </cell>
          <cell r="E1474">
            <v>0</v>
          </cell>
        </row>
        <row r="1475">
          <cell r="C1475">
            <v>28446.720703125</v>
          </cell>
          <cell r="E1475">
            <v>0</v>
          </cell>
        </row>
        <row r="1476">
          <cell r="C1476">
            <v>51604.19921875</v>
          </cell>
          <cell r="E1476">
            <v>0</v>
          </cell>
        </row>
        <row r="1477">
          <cell r="C1477">
            <v>13714.2802734375</v>
          </cell>
          <cell r="E1477">
            <v>0</v>
          </cell>
        </row>
        <row r="1478">
          <cell r="C1478">
            <v>82500</v>
          </cell>
          <cell r="E1478">
            <v>0</v>
          </cell>
        </row>
        <row r="1479">
          <cell r="C1479">
            <v>721.7000122070312</v>
          </cell>
          <cell r="E1479">
            <v>0</v>
          </cell>
        </row>
        <row r="1480">
          <cell r="C1480">
            <v>198750</v>
          </cell>
          <cell r="E1480">
            <v>0</v>
          </cell>
        </row>
        <row r="1481">
          <cell r="C1481">
            <v>7703.1201171875</v>
          </cell>
          <cell r="E1481">
            <v>0</v>
          </cell>
        </row>
        <row r="1482">
          <cell r="C1482">
            <v>4375</v>
          </cell>
          <cell r="E1482">
            <v>0</v>
          </cell>
        </row>
        <row r="1483">
          <cell r="C1483">
            <v>314.2900085449219</v>
          </cell>
          <cell r="E1483">
            <v>0</v>
          </cell>
        </row>
        <row r="1484">
          <cell r="C1484">
            <v>2406.300048828125</v>
          </cell>
          <cell r="E1484">
            <v>0</v>
          </cell>
        </row>
        <row r="1485">
          <cell r="C1485">
            <v>80000</v>
          </cell>
          <cell r="E1485">
            <v>0</v>
          </cell>
        </row>
        <row r="1486">
          <cell r="C1486">
            <v>66.66999816894531</v>
          </cell>
          <cell r="E1486">
            <v>0</v>
          </cell>
        </row>
        <row r="1487">
          <cell r="C1487">
            <v>66.66999816894531</v>
          </cell>
          <cell r="E1487">
            <v>0</v>
          </cell>
        </row>
        <row r="1488">
          <cell r="C1488">
            <v>66.66999816894531</v>
          </cell>
          <cell r="E1488">
            <v>0</v>
          </cell>
        </row>
        <row r="1489">
          <cell r="C1489">
            <v>11084.16015625</v>
          </cell>
          <cell r="E1489">
            <v>0</v>
          </cell>
        </row>
        <row r="1490">
          <cell r="C1490">
            <v>28000</v>
          </cell>
          <cell r="E1490">
            <v>0</v>
          </cell>
        </row>
        <row r="1491">
          <cell r="C1491">
            <v>16666.669921875</v>
          </cell>
          <cell r="E1491">
            <v>0</v>
          </cell>
        </row>
        <row r="1492">
          <cell r="C1492">
            <v>68571.4375</v>
          </cell>
          <cell r="E1492">
            <v>685.7100219726562</v>
          </cell>
        </row>
        <row r="1493">
          <cell r="C1493">
            <v>869.8699951171875</v>
          </cell>
          <cell r="E1493">
            <v>0</v>
          </cell>
        </row>
        <row r="1494">
          <cell r="C1494">
            <v>10285.7197265625</v>
          </cell>
          <cell r="E1494">
            <v>0</v>
          </cell>
        </row>
        <row r="1495">
          <cell r="C1495">
            <v>37500</v>
          </cell>
          <cell r="E1495">
            <v>0</v>
          </cell>
        </row>
        <row r="1496">
          <cell r="C1496">
            <v>75000</v>
          </cell>
          <cell r="E1496">
            <v>0</v>
          </cell>
        </row>
        <row r="1497">
          <cell r="C1497">
            <v>30000</v>
          </cell>
          <cell r="E1497">
            <v>0</v>
          </cell>
        </row>
        <row r="1498">
          <cell r="C1498">
            <v>39763.37890625</v>
          </cell>
          <cell r="E1498">
            <v>0</v>
          </cell>
        </row>
        <row r="1499">
          <cell r="C1499">
            <v>166.6699981689453</v>
          </cell>
          <cell r="E1499">
            <v>0</v>
          </cell>
        </row>
        <row r="1500">
          <cell r="C1500">
            <v>166.6699981689453</v>
          </cell>
          <cell r="E1500">
            <v>0</v>
          </cell>
        </row>
        <row r="1501">
          <cell r="C1501">
            <v>166.6699981689453</v>
          </cell>
          <cell r="E1501">
            <v>0</v>
          </cell>
        </row>
        <row r="1502">
          <cell r="C1502">
            <v>35555.55859375</v>
          </cell>
          <cell r="E1502">
            <v>355.55999755859375</v>
          </cell>
        </row>
        <row r="1503">
          <cell r="C1503">
            <v>65600</v>
          </cell>
          <cell r="E1503">
            <v>0</v>
          </cell>
        </row>
        <row r="1504">
          <cell r="C1504">
            <v>96000</v>
          </cell>
          <cell r="E1504">
            <v>0</v>
          </cell>
        </row>
        <row r="1505">
          <cell r="C1505">
            <v>582</v>
          </cell>
          <cell r="E1505">
            <v>0</v>
          </cell>
        </row>
        <row r="1506">
          <cell r="C1506">
            <v>187.5</v>
          </cell>
          <cell r="E1506">
            <v>0</v>
          </cell>
        </row>
        <row r="1507">
          <cell r="C1507">
            <v>187.5</v>
          </cell>
          <cell r="E1507">
            <v>0</v>
          </cell>
        </row>
        <row r="1508">
          <cell r="C1508">
            <v>187.5</v>
          </cell>
          <cell r="E1508">
            <v>0</v>
          </cell>
        </row>
        <row r="1509">
          <cell r="C1509">
            <v>26250</v>
          </cell>
          <cell r="E1509">
            <v>0</v>
          </cell>
        </row>
        <row r="1510">
          <cell r="C1510">
            <v>75</v>
          </cell>
          <cell r="E1510">
            <v>0</v>
          </cell>
        </row>
        <row r="1511">
          <cell r="C1511">
            <v>75</v>
          </cell>
          <cell r="E1511">
            <v>0</v>
          </cell>
        </row>
        <row r="1512">
          <cell r="C1512">
            <v>75</v>
          </cell>
          <cell r="E1512">
            <v>0</v>
          </cell>
        </row>
        <row r="1513">
          <cell r="C1513">
            <v>15552</v>
          </cell>
          <cell r="E1513">
            <v>0</v>
          </cell>
        </row>
        <row r="1514">
          <cell r="C1514">
            <v>19898.560546875</v>
          </cell>
          <cell r="E1514">
            <v>0</v>
          </cell>
        </row>
        <row r="1515">
          <cell r="C1515">
            <v>322.9200134277344</v>
          </cell>
          <cell r="E1515">
            <v>0</v>
          </cell>
        </row>
        <row r="1516">
          <cell r="C1516">
            <v>322.9200134277344</v>
          </cell>
          <cell r="E1516">
            <v>0</v>
          </cell>
        </row>
        <row r="1517">
          <cell r="C1517">
            <v>322.9200134277344</v>
          </cell>
          <cell r="E1517">
            <v>0</v>
          </cell>
        </row>
        <row r="1518">
          <cell r="C1518">
            <v>88.88999938964844</v>
          </cell>
          <cell r="E1518">
            <v>0</v>
          </cell>
        </row>
        <row r="1519">
          <cell r="C1519">
            <v>88.88999938964844</v>
          </cell>
          <cell r="E1519">
            <v>0</v>
          </cell>
        </row>
        <row r="1520">
          <cell r="C1520">
            <v>88.88999938964844</v>
          </cell>
          <cell r="E1520">
            <v>0</v>
          </cell>
        </row>
        <row r="1521">
          <cell r="C1521">
            <v>155.55999755859375</v>
          </cell>
          <cell r="E1521">
            <v>0</v>
          </cell>
        </row>
        <row r="1522">
          <cell r="C1522">
            <v>155.55999755859375</v>
          </cell>
          <cell r="E1522">
            <v>0</v>
          </cell>
        </row>
        <row r="1523">
          <cell r="C1523">
            <v>155.55999755859375</v>
          </cell>
          <cell r="E1523">
            <v>0</v>
          </cell>
        </row>
        <row r="1524">
          <cell r="C1524">
            <v>144.44000244140625</v>
          </cell>
          <cell r="E1524">
            <v>0</v>
          </cell>
        </row>
        <row r="1525">
          <cell r="C1525">
            <v>144.44000244140625</v>
          </cell>
          <cell r="E1525">
            <v>0</v>
          </cell>
        </row>
        <row r="1526">
          <cell r="C1526">
            <v>144.44000244140625</v>
          </cell>
          <cell r="E1526">
            <v>0</v>
          </cell>
        </row>
        <row r="1527">
          <cell r="C1527">
            <v>24.1299991607666</v>
          </cell>
          <cell r="E1527">
            <v>1.7699999809265137</v>
          </cell>
        </row>
        <row r="1528">
          <cell r="C1528">
            <v>29.299999237060547</v>
          </cell>
          <cell r="E1528">
            <v>1.600000023841858</v>
          </cell>
        </row>
        <row r="1529">
          <cell r="C1529">
            <v>27.829999923706055</v>
          </cell>
          <cell r="E1529">
            <v>1.649999976158142</v>
          </cell>
        </row>
        <row r="1530">
          <cell r="C1530">
            <v>200</v>
          </cell>
          <cell r="E1530">
            <v>0</v>
          </cell>
        </row>
        <row r="1531">
          <cell r="C1531">
            <v>200</v>
          </cell>
          <cell r="E1531">
            <v>0</v>
          </cell>
        </row>
        <row r="1532">
          <cell r="C1532">
            <v>200</v>
          </cell>
          <cell r="E1532">
            <v>0</v>
          </cell>
        </row>
        <row r="1533">
          <cell r="C1533">
            <v>18252</v>
          </cell>
          <cell r="E1533">
            <v>0</v>
          </cell>
        </row>
        <row r="1534">
          <cell r="C1534">
            <v>36000</v>
          </cell>
          <cell r="E1534">
            <v>0</v>
          </cell>
        </row>
        <row r="1535">
          <cell r="C1535">
            <v>83.33000183105469</v>
          </cell>
          <cell r="E1535">
            <v>0</v>
          </cell>
        </row>
        <row r="1536">
          <cell r="C1536">
            <v>83.33000183105469</v>
          </cell>
          <cell r="E1536">
            <v>0</v>
          </cell>
        </row>
        <row r="1537">
          <cell r="C1537">
            <v>83.33000183105469</v>
          </cell>
          <cell r="E1537">
            <v>0</v>
          </cell>
        </row>
        <row r="1538">
          <cell r="C1538">
            <v>23408.869140625</v>
          </cell>
          <cell r="E1538">
            <v>0</v>
          </cell>
        </row>
        <row r="1539">
          <cell r="C1539">
            <v>8571.4404296875</v>
          </cell>
          <cell r="E1539">
            <v>0</v>
          </cell>
        </row>
        <row r="1540">
          <cell r="C1540">
            <v>27500.040939331055</v>
          </cell>
          <cell r="E1540">
            <v>5</v>
          </cell>
        </row>
        <row r="1541">
          <cell r="C1541">
            <v>333.3299865722656</v>
          </cell>
          <cell r="E1541">
            <v>0</v>
          </cell>
        </row>
        <row r="1542">
          <cell r="C1542">
            <v>333.3299865722656</v>
          </cell>
          <cell r="E1542">
            <v>0</v>
          </cell>
        </row>
        <row r="1543">
          <cell r="C1543">
            <v>333.3299865722656</v>
          </cell>
          <cell r="E1543">
            <v>0</v>
          </cell>
        </row>
        <row r="1544">
          <cell r="C1544">
            <v>166.6699981689453</v>
          </cell>
          <cell r="E1544">
            <v>0</v>
          </cell>
        </row>
        <row r="1545">
          <cell r="C1545">
            <v>166.6699981689453</v>
          </cell>
          <cell r="E1545">
            <v>0</v>
          </cell>
        </row>
        <row r="1546">
          <cell r="C1546">
            <v>166.6699981689453</v>
          </cell>
          <cell r="E1546">
            <v>0</v>
          </cell>
        </row>
        <row r="1547">
          <cell r="C1547">
            <v>28000</v>
          </cell>
          <cell r="E1547">
            <v>0</v>
          </cell>
        </row>
        <row r="1548">
          <cell r="C1548">
            <v>83.33000183105469</v>
          </cell>
          <cell r="E1548">
            <v>0</v>
          </cell>
        </row>
        <row r="1549">
          <cell r="C1549">
            <v>83.33000183105469</v>
          </cell>
          <cell r="E1549">
            <v>0</v>
          </cell>
        </row>
        <row r="1550">
          <cell r="C1550">
            <v>83.33000183105469</v>
          </cell>
          <cell r="E1550">
            <v>0</v>
          </cell>
        </row>
        <row r="1551">
          <cell r="C1551">
            <v>46.66999816894531</v>
          </cell>
          <cell r="E1551">
            <v>0</v>
          </cell>
        </row>
        <row r="1552">
          <cell r="C1552">
            <v>46.66999816894531</v>
          </cell>
          <cell r="E1552">
            <v>0</v>
          </cell>
        </row>
        <row r="1553">
          <cell r="C1553">
            <v>46.66999816894531</v>
          </cell>
          <cell r="E1553">
            <v>0</v>
          </cell>
        </row>
        <row r="1554">
          <cell r="C1554">
            <v>164.44000244140625</v>
          </cell>
          <cell r="E1554">
            <v>0</v>
          </cell>
        </row>
        <row r="1555">
          <cell r="C1555">
            <v>164.44000244140625</v>
          </cell>
          <cell r="E1555">
            <v>0</v>
          </cell>
        </row>
        <row r="1556">
          <cell r="C1556">
            <v>164.44000244140625</v>
          </cell>
          <cell r="E1556">
            <v>0</v>
          </cell>
        </row>
        <row r="1557">
          <cell r="C1557">
            <v>111.11000061035156</v>
          </cell>
          <cell r="E1557">
            <v>0</v>
          </cell>
        </row>
        <row r="1558">
          <cell r="C1558">
            <v>111.11000061035156</v>
          </cell>
          <cell r="E1558">
            <v>0</v>
          </cell>
        </row>
        <row r="1559">
          <cell r="C1559">
            <v>111.11000061035156</v>
          </cell>
          <cell r="E1559">
            <v>0</v>
          </cell>
        </row>
        <row r="1560">
          <cell r="C1560">
            <v>3015.3798828125</v>
          </cell>
          <cell r="E1560">
            <v>0</v>
          </cell>
        </row>
        <row r="1561">
          <cell r="C1561">
            <v>166.6699981689453</v>
          </cell>
          <cell r="E1561">
            <v>0</v>
          </cell>
        </row>
        <row r="1562">
          <cell r="C1562">
            <v>166.6699981689453</v>
          </cell>
          <cell r="E1562">
            <v>0</v>
          </cell>
        </row>
        <row r="1563">
          <cell r="C1563">
            <v>166.6699981689453</v>
          </cell>
          <cell r="E1563">
            <v>0</v>
          </cell>
        </row>
        <row r="1564">
          <cell r="C1564">
            <v>17252.560546875</v>
          </cell>
          <cell r="E1564">
            <v>0</v>
          </cell>
        </row>
        <row r="1565">
          <cell r="C1565">
            <v>24000</v>
          </cell>
          <cell r="E1565">
            <v>0</v>
          </cell>
        </row>
        <row r="1566">
          <cell r="C1566">
            <v>40000</v>
          </cell>
          <cell r="E1566">
            <v>0</v>
          </cell>
        </row>
        <row r="1567">
          <cell r="C1567">
            <v>222.22000122070312</v>
          </cell>
          <cell r="E1567">
            <v>0</v>
          </cell>
        </row>
        <row r="1568">
          <cell r="C1568">
            <v>222.22000122070312</v>
          </cell>
          <cell r="E1568">
            <v>0</v>
          </cell>
        </row>
        <row r="1569">
          <cell r="C1569">
            <v>222.22000122070312</v>
          </cell>
          <cell r="E1569">
            <v>0</v>
          </cell>
        </row>
        <row r="1570">
          <cell r="C1570">
            <v>113.7699966430664</v>
          </cell>
          <cell r="E1570">
            <v>0</v>
          </cell>
        </row>
        <row r="1571">
          <cell r="C1571">
            <v>113.7699966430664</v>
          </cell>
          <cell r="E1571">
            <v>0</v>
          </cell>
        </row>
        <row r="1572">
          <cell r="C1572">
            <v>113.7699966430664</v>
          </cell>
          <cell r="E1572">
            <v>0</v>
          </cell>
        </row>
        <row r="1573">
          <cell r="C1573">
            <v>83.33000183105469</v>
          </cell>
          <cell r="E1573">
            <v>0</v>
          </cell>
        </row>
        <row r="1574">
          <cell r="C1574">
            <v>83.33000183105469</v>
          </cell>
          <cell r="E1574">
            <v>0</v>
          </cell>
        </row>
        <row r="1575">
          <cell r="C1575">
            <v>83.33000183105469</v>
          </cell>
          <cell r="E1575">
            <v>0</v>
          </cell>
        </row>
        <row r="1576">
          <cell r="C1576">
            <v>88.88999938964844</v>
          </cell>
          <cell r="E1576">
            <v>0</v>
          </cell>
        </row>
        <row r="1577">
          <cell r="C1577">
            <v>88.88999938964844</v>
          </cell>
          <cell r="E1577">
            <v>0</v>
          </cell>
        </row>
        <row r="1578">
          <cell r="C1578">
            <v>88.88999938964844</v>
          </cell>
          <cell r="E1578">
            <v>0</v>
          </cell>
        </row>
        <row r="1579">
          <cell r="C1579">
            <v>136894.734375</v>
          </cell>
          <cell r="E1579">
            <v>0</v>
          </cell>
        </row>
        <row r="1580">
          <cell r="C1580">
            <v>26785.7109375</v>
          </cell>
          <cell r="E1580">
            <v>267.8599853515625</v>
          </cell>
        </row>
        <row r="1581">
          <cell r="C1581">
            <v>261.7300109863281</v>
          </cell>
          <cell r="E1581">
            <v>0</v>
          </cell>
        </row>
        <row r="1582">
          <cell r="C1582">
            <v>11510.1298828125</v>
          </cell>
          <cell r="E1582">
            <v>0</v>
          </cell>
        </row>
        <row r="1583">
          <cell r="C1583">
            <v>6762.5</v>
          </cell>
          <cell r="E1583">
            <v>0</v>
          </cell>
        </row>
        <row r="1584">
          <cell r="C1584">
            <v>15438.4599609375</v>
          </cell>
          <cell r="E1584">
            <v>0</v>
          </cell>
        </row>
        <row r="1585">
          <cell r="C1585">
            <v>19114.8203125</v>
          </cell>
          <cell r="E1585">
            <v>0</v>
          </cell>
        </row>
        <row r="1586">
          <cell r="C1586">
            <v>720.4000244140625</v>
          </cell>
          <cell r="E1586">
            <v>0</v>
          </cell>
        </row>
        <row r="1587">
          <cell r="C1587">
            <v>20385</v>
          </cell>
          <cell r="E1587">
            <v>0</v>
          </cell>
        </row>
        <row r="1588">
          <cell r="C1588">
            <v>129545.4609375</v>
          </cell>
          <cell r="E1588">
            <v>1295.449951171875</v>
          </cell>
        </row>
        <row r="1589">
          <cell r="C1589">
            <v>116.22000122070312</v>
          </cell>
          <cell r="E1589">
            <v>0</v>
          </cell>
        </row>
        <row r="1590">
          <cell r="C1590">
            <v>116.22000122070312</v>
          </cell>
          <cell r="E1590">
            <v>0</v>
          </cell>
        </row>
        <row r="1591">
          <cell r="C1591">
            <v>116.22000122070312</v>
          </cell>
          <cell r="E1591">
            <v>0</v>
          </cell>
        </row>
        <row r="1592">
          <cell r="C1592">
            <v>416.6700134277344</v>
          </cell>
          <cell r="E1592">
            <v>0</v>
          </cell>
        </row>
        <row r="1593">
          <cell r="C1593">
            <v>416.6700134277344</v>
          </cell>
          <cell r="E1593">
            <v>0</v>
          </cell>
        </row>
        <row r="1594">
          <cell r="C1594">
            <v>416.6700134277344</v>
          </cell>
          <cell r="E1594">
            <v>0</v>
          </cell>
        </row>
        <row r="1595">
          <cell r="C1595">
            <v>500</v>
          </cell>
          <cell r="E1595">
            <v>0</v>
          </cell>
        </row>
        <row r="1596">
          <cell r="C1596">
            <v>500</v>
          </cell>
          <cell r="E1596">
            <v>0</v>
          </cell>
        </row>
        <row r="1597">
          <cell r="C1597">
            <v>500</v>
          </cell>
          <cell r="E1597">
            <v>0</v>
          </cell>
        </row>
        <row r="1598">
          <cell r="C1598">
            <v>65178.578125</v>
          </cell>
          <cell r="E1598">
            <v>651.7899780273438</v>
          </cell>
        </row>
        <row r="1599">
          <cell r="C1599">
            <v>72250</v>
          </cell>
          <cell r="E1599">
            <v>0</v>
          </cell>
        </row>
        <row r="1600">
          <cell r="C1600">
            <v>14285.7099609375</v>
          </cell>
          <cell r="E1600">
            <v>0</v>
          </cell>
        </row>
        <row r="1601">
          <cell r="C1601">
            <v>7801.7900390625</v>
          </cell>
          <cell r="E1601">
            <v>0</v>
          </cell>
        </row>
        <row r="1602">
          <cell r="C1602">
            <v>208.3300018310547</v>
          </cell>
          <cell r="E1602">
            <v>0</v>
          </cell>
        </row>
        <row r="1603">
          <cell r="C1603">
            <v>208.3300018310547</v>
          </cell>
          <cell r="E1603">
            <v>0</v>
          </cell>
        </row>
        <row r="1604">
          <cell r="C1604">
            <v>208.3300018310547</v>
          </cell>
          <cell r="E1604">
            <v>0</v>
          </cell>
        </row>
        <row r="1605">
          <cell r="C1605">
            <v>10450</v>
          </cell>
          <cell r="E1605">
            <v>0</v>
          </cell>
        </row>
        <row r="1606">
          <cell r="C1606">
            <v>83.33000183105469</v>
          </cell>
          <cell r="E1606">
            <v>0</v>
          </cell>
        </row>
        <row r="1607">
          <cell r="C1607">
            <v>83.33000183105469</v>
          </cell>
          <cell r="E1607">
            <v>0</v>
          </cell>
        </row>
        <row r="1608">
          <cell r="C1608">
            <v>83.33000183105469</v>
          </cell>
          <cell r="E1608">
            <v>0</v>
          </cell>
        </row>
        <row r="1609">
          <cell r="C1609">
            <v>16498.080078125</v>
          </cell>
          <cell r="E1609">
            <v>0</v>
          </cell>
        </row>
        <row r="1610">
          <cell r="C1610">
            <v>1052.75</v>
          </cell>
          <cell r="E1610">
            <v>0</v>
          </cell>
        </row>
        <row r="1611">
          <cell r="C1611">
            <v>11330.5595703125</v>
          </cell>
          <cell r="E1611">
            <v>0</v>
          </cell>
        </row>
        <row r="1612">
          <cell r="C1612">
            <v>15626.919921875</v>
          </cell>
          <cell r="E1612">
            <v>0</v>
          </cell>
        </row>
        <row r="1613">
          <cell r="C1613">
            <v>8500</v>
          </cell>
          <cell r="E1613">
            <v>0</v>
          </cell>
        </row>
        <row r="1614">
          <cell r="C1614">
            <v>6800</v>
          </cell>
          <cell r="E1614">
            <v>0</v>
          </cell>
        </row>
        <row r="1615">
          <cell r="C1615">
            <v>26339.2890625</v>
          </cell>
          <cell r="E1615">
            <v>263.3900146484375</v>
          </cell>
        </row>
        <row r="1616">
          <cell r="C1616">
            <v>308.3299865722656</v>
          </cell>
          <cell r="E1616">
            <v>0</v>
          </cell>
        </row>
        <row r="1617">
          <cell r="C1617">
            <v>90000</v>
          </cell>
          <cell r="E1617">
            <v>900</v>
          </cell>
        </row>
        <row r="1618">
          <cell r="C1618">
            <v>42500</v>
          </cell>
          <cell r="E1618">
            <v>0</v>
          </cell>
        </row>
        <row r="1619">
          <cell r="C1619">
            <v>18637.0390625</v>
          </cell>
          <cell r="E1619">
            <v>0</v>
          </cell>
        </row>
        <row r="1620">
          <cell r="C1620">
            <v>129.52000427246094</v>
          </cell>
          <cell r="E1620">
            <v>0</v>
          </cell>
        </row>
        <row r="1621">
          <cell r="C1621">
            <v>129.52000427246094</v>
          </cell>
          <cell r="E1621">
            <v>0</v>
          </cell>
        </row>
        <row r="1622">
          <cell r="C1622">
            <v>129.52000427246094</v>
          </cell>
          <cell r="E1622">
            <v>0</v>
          </cell>
        </row>
        <row r="1623">
          <cell r="C1623">
            <v>80750</v>
          </cell>
          <cell r="E1623">
            <v>0</v>
          </cell>
        </row>
        <row r="1624">
          <cell r="C1624">
            <v>37500</v>
          </cell>
          <cell r="E1624">
            <v>375</v>
          </cell>
        </row>
        <row r="1625">
          <cell r="C1625">
            <v>21153.849609375</v>
          </cell>
          <cell r="E1625">
            <v>211.5399932861328</v>
          </cell>
        </row>
        <row r="1626">
          <cell r="C1626">
            <v>21250</v>
          </cell>
          <cell r="E1626">
            <v>0</v>
          </cell>
        </row>
        <row r="1627">
          <cell r="C1627">
            <v>6023.56005859375</v>
          </cell>
          <cell r="E1627">
            <v>0</v>
          </cell>
        </row>
        <row r="1628">
          <cell r="C1628">
            <v>18518.51953125</v>
          </cell>
          <cell r="E1628">
            <v>0</v>
          </cell>
        </row>
        <row r="1629">
          <cell r="C1629">
            <v>15264.419921875</v>
          </cell>
          <cell r="E1629">
            <v>0</v>
          </cell>
        </row>
        <row r="1630">
          <cell r="C1630">
            <v>21160.7109375</v>
          </cell>
          <cell r="E1630">
            <v>0</v>
          </cell>
        </row>
        <row r="1631">
          <cell r="C1631">
            <v>28437.5</v>
          </cell>
          <cell r="E1631">
            <v>0</v>
          </cell>
        </row>
        <row r="1632">
          <cell r="C1632">
            <v>737.25</v>
          </cell>
          <cell r="E1632">
            <v>0</v>
          </cell>
        </row>
        <row r="1633">
          <cell r="C1633">
            <v>1276</v>
          </cell>
          <cell r="E1633">
            <v>0</v>
          </cell>
        </row>
        <row r="1634">
          <cell r="C1634">
            <v>792.3499755859375</v>
          </cell>
          <cell r="E1634">
            <v>0</v>
          </cell>
        </row>
        <row r="1635">
          <cell r="C1635">
            <v>44642.87109375</v>
          </cell>
          <cell r="E1635">
            <v>446.42999267578125</v>
          </cell>
        </row>
        <row r="1636">
          <cell r="C1636">
            <v>3632.77001953125</v>
          </cell>
          <cell r="E1636">
            <v>0</v>
          </cell>
        </row>
        <row r="1637">
          <cell r="C1637">
            <v>22689</v>
          </cell>
          <cell r="E1637">
            <v>0</v>
          </cell>
        </row>
        <row r="1638">
          <cell r="C1638">
            <v>12331.73046875</v>
          </cell>
          <cell r="E1638">
            <v>0</v>
          </cell>
        </row>
        <row r="1639">
          <cell r="C1639">
            <v>26785.7109375</v>
          </cell>
          <cell r="E1639">
            <v>267.8599853515625</v>
          </cell>
        </row>
        <row r="1640">
          <cell r="C1640">
            <v>8968.9501953125</v>
          </cell>
          <cell r="E1640">
            <v>0</v>
          </cell>
        </row>
        <row r="1641">
          <cell r="C1641">
            <v>15192.3095703125</v>
          </cell>
          <cell r="E1641">
            <v>0</v>
          </cell>
        </row>
        <row r="1642">
          <cell r="C1642">
            <v>35789.48046875</v>
          </cell>
          <cell r="E1642">
            <v>0</v>
          </cell>
        </row>
        <row r="1643">
          <cell r="C1643">
            <v>76.38999938964844</v>
          </cell>
          <cell r="E1643">
            <v>0</v>
          </cell>
        </row>
        <row r="1644">
          <cell r="C1644">
            <v>76.38999938964844</v>
          </cell>
          <cell r="E1644">
            <v>0</v>
          </cell>
        </row>
        <row r="1645">
          <cell r="C1645">
            <v>76.38999938964844</v>
          </cell>
          <cell r="E1645">
            <v>0</v>
          </cell>
        </row>
        <row r="1646">
          <cell r="C1646">
            <v>94.44000244140625</v>
          </cell>
          <cell r="E1646">
            <v>0</v>
          </cell>
        </row>
        <row r="1647">
          <cell r="C1647">
            <v>94.44000244140625</v>
          </cell>
          <cell r="E1647">
            <v>0</v>
          </cell>
        </row>
        <row r="1648">
          <cell r="C1648">
            <v>94.44000244140625</v>
          </cell>
          <cell r="E1648">
            <v>0</v>
          </cell>
        </row>
        <row r="1649">
          <cell r="C1649">
            <v>216.6699981689453</v>
          </cell>
          <cell r="E1649">
            <v>0</v>
          </cell>
        </row>
        <row r="1650">
          <cell r="C1650">
            <v>216.6699981689453</v>
          </cell>
          <cell r="E1650">
            <v>0</v>
          </cell>
        </row>
        <row r="1651">
          <cell r="C1651">
            <v>216.6699981689453</v>
          </cell>
          <cell r="E1651">
            <v>0</v>
          </cell>
        </row>
        <row r="1652">
          <cell r="C1652">
            <v>155.55999755859375</v>
          </cell>
          <cell r="E1652">
            <v>0</v>
          </cell>
        </row>
        <row r="1653">
          <cell r="C1653">
            <v>155.55999755859375</v>
          </cell>
          <cell r="E1653">
            <v>0</v>
          </cell>
        </row>
        <row r="1654">
          <cell r="C1654">
            <v>155.55999755859375</v>
          </cell>
          <cell r="E1654">
            <v>0</v>
          </cell>
        </row>
        <row r="1655">
          <cell r="C1655">
            <v>221.38999938964844</v>
          </cell>
          <cell r="E1655">
            <v>0</v>
          </cell>
        </row>
        <row r="1656">
          <cell r="C1656">
            <v>83.33000183105469</v>
          </cell>
          <cell r="E1656">
            <v>0</v>
          </cell>
        </row>
        <row r="1657">
          <cell r="C1657">
            <v>83.33000183105469</v>
          </cell>
          <cell r="E1657">
            <v>0</v>
          </cell>
        </row>
        <row r="1658">
          <cell r="C1658">
            <v>83.33000183105469</v>
          </cell>
          <cell r="E1658">
            <v>0</v>
          </cell>
        </row>
        <row r="1659">
          <cell r="C1659">
            <v>11893.740234375</v>
          </cell>
          <cell r="E1659">
            <v>0</v>
          </cell>
        </row>
        <row r="1660">
          <cell r="C1660">
            <v>500</v>
          </cell>
          <cell r="E1660">
            <v>0</v>
          </cell>
        </row>
        <row r="1661">
          <cell r="C1661">
            <v>500</v>
          </cell>
          <cell r="E1661">
            <v>0</v>
          </cell>
        </row>
        <row r="1662">
          <cell r="C1662">
            <v>368.07000732421875</v>
          </cell>
          <cell r="E1662">
            <v>0</v>
          </cell>
        </row>
        <row r="1663">
          <cell r="C1663">
            <v>6325</v>
          </cell>
          <cell r="E1663">
            <v>0</v>
          </cell>
        </row>
        <row r="1664">
          <cell r="C1664">
            <v>121625</v>
          </cell>
          <cell r="E1664">
            <v>0</v>
          </cell>
        </row>
        <row r="1665">
          <cell r="C1665">
            <v>75</v>
          </cell>
          <cell r="E1665">
            <v>0</v>
          </cell>
        </row>
        <row r="1666">
          <cell r="C1666">
            <v>75</v>
          </cell>
          <cell r="E1666">
            <v>0</v>
          </cell>
        </row>
        <row r="1667">
          <cell r="C1667">
            <v>75</v>
          </cell>
          <cell r="E1667">
            <v>0</v>
          </cell>
        </row>
        <row r="1668">
          <cell r="C1668">
            <v>59.029998779296875</v>
          </cell>
          <cell r="E1668">
            <v>0</v>
          </cell>
        </row>
        <row r="1669">
          <cell r="C1669">
            <v>59.029998779296875</v>
          </cell>
          <cell r="E1669">
            <v>0</v>
          </cell>
        </row>
        <row r="1670">
          <cell r="C1670">
            <v>59.029998779296875</v>
          </cell>
          <cell r="E1670">
            <v>0</v>
          </cell>
        </row>
        <row r="1671">
          <cell r="C1671">
            <v>106.4800033569336</v>
          </cell>
          <cell r="E1671">
            <v>0</v>
          </cell>
        </row>
        <row r="1672">
          <cell r="C1672">
            <v>106.4800033569336</v>
          </cell>
          <cell r="E1672">
            <v>0</v>
          </cell>
        </row>
        <row r="1673">
          <cell r="C1673">
            <v>106.4800033569336</v>
          </cell>
          <cell r="E1673">
            <v>0</v>
          </cell>
        </row>
        <row r="1674">
          <cell r="C1674">
            <v>800</v>
          </cell>
          <cell r="E1674">
            <v>0</v>
          </cell>
        </row>
        <row r="1675">
          <cell r="C1675">
            <v>800</v>
          </cell>
          <cell r="E1675">
            <v>0</v>
          </cell>
        </row>
        <row r="1676">
          <cell r="C1676">
            <v>800</v>
          </cell>
          <cell r="E1676">
            <v>0</v>
          </cell>
        </row>
        <row r="1677">
          <cell r="C1677">
            <v>66.66999816894531</v>
          </cell>
          <cell r="E1677">
            <v>0</v>
          </cell>
        </row>
        <row r="1678">
          <cell r="C1678">
            <v>66.66999816894531</v>
          </cell>
          <cell r="E1678">
            <v>0</v>
          </cell>
        </row>
        <row r="1679">
          <cell r="C1679">
            <v>66.66999816894531</v>
          </cell>
          <cell r="E1679">
            <v>0</v>
          </cell>
        </row>
        <row r="1680">
          <cell r="C1680">
            <v>277.7799987792969</v>
          </cell>
          <cell r="E1680">
            <v>0</v>
          </cell>
        </row>
        <row r="1681">
          <cell r="C1681">
            <v>277.7799987792969</v>
          </cell>
          <cell r="E1681">
            <v>0</v>
          </cell>
        </row>
        <row r="1682">
          <cell r="C1682">
            <v>83.33000183105469</v>
          </cell>
          <cell r="E1682">
            <v>0</v>
          </cell>
        </row>
        <row r="1683">
          <cell r="C1683">
            <v>83.33000183105469</v>
          </cell>
          <cell r="E1683">
            <v>0</v>
          </cell>
        </row>
        <row r="1684">
          <cell r="C1684">
            <v>83.33000183105469</v>
          </cell>
          <cell r="E1684">
            <v>0</v>
          </cell>
        </row>
        <row r="1685">
          <cell r="C1685">
            <v>900</v>
          </cell>
          <cell r="E1685">
            <v>0</v>
          </cell>
        </row>
        <row r="1686">
          <cell r="C1686">
            <v>85750</v>
          </cell>
          <cell r="E1686">
            <v>0</v>
          </cell>
        </row>
        <row r="1687">
          <cell r="C1687">
            <v>120714.28125</v>
          </cell>
          <cell r="E1687">
            <v>1207.1400146484375</v>
          </cell>
        </row>
        <row r="1688">
          <cell r="C1688">
            <v>188.88999938964844</v>
          </cell>
          <cell r="E1688">
            <v>0</v>
          </cell>
        </row>
        <row r="1689">
          <cell r="C1689">
            <v>188.88999938964844</v>
          </cell>
          <cell r="E1689">
            <v>0</v>
          </cell>
        </row>
        <row r="1690">
          <cell r="C1690">
            <v>188.88999938964844</v>
          </cell>
          <cell r="E1690">
            <v>0</v>
          </cell>
        </row>
        <row r="1691">
          <cell r="C1691">
            <v>91.66999816894531</v>
          </cell>
          <cell r="E1691">
            <v>0</v>
          </cell>
        </row>
        <row r="1692">
          <cell r="C1692">
            <v>91.66999816894531</v>
          </cell>
          <cell r="E1692">
            <v>0</v>
          </cell>
        </row>
        <row r="1693">
          <cell r="C1693">
            <v>91.66999816894531</v>
          </cell>
          <cell r="E1693">
            <v>0</v>
          </cell>
        </row>
        <row r="1694">
          <cell r="C1694">
            <v>1268.75</v>
          </cell>
          <cell r="E1694">
            <v>0</v>
          </cell>
        </row>
        <row r="1695">
          <cell r="C1695">
            <v>55.560001373291016</v>
          </cell>
          <cell r="E1695">
            <v>0</v>
          </cell>
        </row>
        <row r="1696">
          <cell r="C1696">
            <v>55.560001373291016</v>
          </cell>
          <cell r="E1696">
            <v>0</v>
          </cell>
        </row>
        <row r="1697">
          <cell r="C1697">
            <v>55.560001373291016</v>
          </cell>
          <cell r="E1697">
            <v>0</v>
          </cell>
        </row>
        <row r="1698">
          <cell r="C1698">
            <v>66.66999816894531</v>
          </cell>
          <cell r="E1698">
            <v>0</v>
          </cell>
        </row>
        <row r="1699">
          <cell r="C1699">
            <v>66.66999816894531</v>
          </cell>
          <cell r="E1699">
            <v>0</v>
          </cell>
        </row>
        <row r="1700">
          <cell r="C1700">
            <v>66.66999816894531</v>
          </cell>
          <cell r="E1700">
            <v>0</v>
          </cell>
        </row>
        <row r="1701">
          <cell r="C1701">
            <v>69.44000244140625</v>
          </cell>
          <cell r="E1701">
            <v>0</v>
          </cell>
        </row>
        <row r="1702">
          <cell r="C1702">
            <v>69.44000244140625</v>
          </cell>
          <cell r="E1702">
            <v>0</v>
          </cell>
        </row>
        <row r="1703">
          <cell r="C1703">
            <v>69.44000244140625</v>
          </cell>
          <cell r="E1703">
            <v>0</v>
          </cell>
        </row>
        <row r="1704">
          <cell r="C1704">
            <v>2500</v>
          </cell>
          <cell r="E1704">
            <v>0</v>
          </cell>
        </row>
        <row r="1705">
          <cell r="C1705">
            <v>650</v>
          </cell>
          <cell r="E1705">
            <v>0</v>
          </cell>
        </row>
        <row r="1706">
          <cell r="C1706">
            <v>20985.720703125</v>
          </cell>
          <cell r="E1706">
            <v>209.86000061035156</v>
          </cell>
        </row>
        <row r="1707">
          <cell r="C1707">
            <v>116.1500015258789</v>
          </cell>
          <cell r="E1707">
            <v>0</v>
          </cell>
        </row>
        <row r="1708">
          <cell r="C1708">
            <v>116.1500015258789</v>
          </cell>
          <cell r="E1708">
            <v>0</v>
          </cell>
        </row>
        <row r="1709">
          <cell r="C1709">
            <v>116.1500015258789</v>
          </cell>
          <cell r="E1709">
            <v>0</v>
          </cell>
        </row>
        <row r="1710">
          <cell r="C1710">
            <v>83.33000183105469</v>
          </cell>
          <cell r="E1710">
            <v>0</v>
          </cell>
        </row>
        <row r="1711">
          <cell r="C1711">
            <v>83.33000183105469</v>
          </cell>
          <cell r="E1711">
            <v>0</v>
          </cell>
        </row>
        <row r="1712">
          <cell r="C1712">
            <v>83.33000183105469</v>
          </cell>
          <cell r="E1712">
            <v>0</v>
          </cell>
        </row>
        <row r="1713">
          <cell r="C1713">
            <v>41666.66015625</v>
          </cell>
          <cell r="E1713">
            <v>416.6700134277344</v>
          </cell>
        </row>
        <row r="1714">
          <cell r="C1714">
            <v>761.7100219726562</v>
          </cell>
          <cell r="E1714">
            <v>0</v>
          </cell>
        </row>
        <row r="1715">
          <cell r="C1715">
            <v>205.55999755859375</v>
          </cell>
          <cell r="E1715">
            <v>0</v>
          </cell>
        </row>
        <row r="1716">
          <cell r="C1716">
            <v>205.55999755859375</v>
          </cell>
          <cell r="E1716">
            <v>0</v>
          </cell>
        </row>
        <row r="1717">
          <cell r="C1717">
            <v>205.55999755859375</v>
          </cell>
          <cell r="E1717">
            <v>0</v>
          </cell>
        </row>
        <row r="1718">
          <cell r="C1718">
            <v>160.7100067138672</v>
          </cell>
          <cell r="E1718">
            <v>0</v>
          </cell>
        </row>
        <row r="1719">
          <cell r="C1719">
            <v>160.7100067138672</v>
          </cell>
          <cell r="E1719">
            <v>0</v>
          </cell>
        </row>
        <row r="1720">
          <cell r="C1720">
            <v>160.7100067138672</v>
          </cell>
          <cell r="E1720">
            <v>0</v>
          </cell>
        </row>
        <row r="1721">
          <cell r="C1721">
            <v>37800</v>
          </cell>
          <cell r="E1721">
            <v>0</v>
          </cell>
        </row>
        <row r="1722">
          <cell r="C1722">
            <v>13500</v>
          </cell>
          <cell r="E1722">
            <v>0</v>
          </cell>
        </row>
        <row r="1723">
          <cell r="C1723">
            <v>55714.28125</v>
          </cell>
          <cell r="E1723">
            <v>557.1400146484375</v>
          </cell>
        </row>
        <row r="1724">
          <cell r="C1724">
            <v>100</v>
          </cell>
          <cell r="E1724">
            <v>0</v>
          </cell>
        </row>
        <row r="1725">
          <cell r="C1725">
            <v>100</v>
          </cell>
          <cell r="E1725">
            <v>0</v>
          </cell>
        </row>
        <row r="1726">
          <cell r="C1726">
            <v>100</v>
          </cell>
          <cell r="E1726">
            <v>0</v>
          </cell>
        </row>
        <row r="1727">
          <cell r="C1727">
            <v>250</v>
          </cell>
          <cell r="E1727">
            <v>0</v>
          </cell>
        </row>
        <row r="1728">
          <cell r="C1728">
            <v>250</v>
          </cell>
          <cell r="E1728">
            <v>0</v>
          </cell>
        </row>
        <row r="1729">
          <cell r="C1729">
            <v>250</v>
          </cell>
          <cell r="E1729">
            <v>0</v>
          </cell>
        </row>
        <row r="1730">
          <cell r="C1730">
            <v>933.3300170898438</v>
          </cell>
          <cell r="E1730">
            <v>0</v>
          </cell>
        </row>
        <row r="1731">
          <cell r="C1731">
            <v>933.3300170898438</v>
          </cell>
          <cell r="E1731">
            <v>0</v>
          </cell>
        </row>
        <row r="1732">
          <cell r="C1732">
            <v>933.3300170898438</v>
          </cell>
          <cell r="E1732">
            <v>0</v>
          </cell>
        </row>
        <row r="1733">
          <cell r="C1733">
            <v>305.55999755859375</v>
          </cell>
          <cell r="E1733">
            <v>0</v>
          </cell>
        </row>
        <row r="1734">
          <cell r="C1734">
            <v>20166.640075683594</v>
          </cell>
          <cell r="E1734">
            <v>5</v>
          </cell>
        </row>
        <row r="1735">
          <cell r="C1735">
            <v>277.7799987792969</v>
          </cell>
          <cell r="E1735">
            <v>0</v>
          </cell>
        </row>
        <row r="1736">
          <cell r="C1736">
            <v>277.7799987792969</v>
          </cell>
          <cell r="E1736">
            <v>0</v>
          </cell>
        </row>
        <row r="1737">
          <cell r="C1737">
            <v>277.7799987792969</v>
          </cell>
          <cell r="E1737">
            <v>0</v>
          </cell>
        </row>
        <row r="1738">
          <cell r="C1738">
            <v>39000</v>
          </cell>
          <cell r="E1738">
            <v>390</v>
          </cell>
        </row>
        <row r="1739">
          <cell r="C1739">
            <v>216.6699981689453</v>
          </cell>
          <cell r="E1739">
            <v>0</v>
          </cell>
        </row>
        <row r="1740">
          <cell r="C1740">
            <v>216.6699981689453</v>
          </cell>
          <cell r="E1740">
            <v>0</v>
          </cell>
        </row>
        <row r="1741">
          <cell r="C1741">
            <v>216.6699981689453</v>
          </cell>
          <cell r="E1741">
            <v>0</v>
          </cell>
        </row>
        <row r="1742">
          <cell r="C1742">
            <v>87750</v>
          </cell>
          <cell r="E1742">
            <v>877.5</v>
          </cell>
        </row>
        <row r="1743">
          <cell r="C1743">
            <v>111.11000061035156</v>
          </cell>
          <cell r="E1743">
            <v>0</v>
          </cell>
        </row>
        <row r="1744">
          <cell r="C1744">
            <v>111.11000061035156</v>
          </cell>
          <cell r="E1744">
            <v>0</v>
          </cell>
        </row>
        <row r="1745">
          <cell r="C1745">
            <v>111.11000061035156</v>
          </cell>
          <cell r="E1745">
            <v>0</v>
          </cell>
        </row>
        <row r="1746">
          <cell r="C1746">
            <v>250</v>
          </cell>
          <cell r="E1746">
            <v>0</v>
          </cell>
        </row>
        <row r="1747">
          <cell r="C1747">
            <v>250</v>
          </cell>
          <cell r="E1747">
            <v>0</v>
          </cell>
        </row>
        <row r="1748">
          <cell r="C1748">
            <v>250</v>
          </cell>
          <cell r="E1748">
            <v>0</v>
          </cell>
        </row>
        <row r="1749">
          <cell r="C1749">
            <v>55.560001373291016</v>
          </cell>
          <cell r="E1749">
            <v>0</v>
          </cell>
        </row>
        <row r="1750">
          <cell r="C1750">
            <v>55.560001373291016</v>
          </cell>
          <cell r="E1750">
            <v>0</v>
          </cell>
        </row>
        <row r="1751">
          <cell r="C1751">
            <v>55.560001373291016</v>
          </cell>
          <cell r="E1751">
            <v>0</v>
          </cell>
        </row>
        <row r="1752">
          <cell r="C1752">
            <v>116.66999816894531</v>
          </cell>
          <cell r="E1752">
            <v>0</v>
          </cell>
        </row>
        <row r="1753">
          <cell r="C1753">
            <v>116.66999816894531</v>
          </cell>
          <cell r="E1753">
            <v>0</v>
          </cell>
        </row>
        <row r="1754">
          <cell r="C1754">
            <v>116.66999816894531</v>
          </cell>
          <cell r="E1754">
            <v>0</v>
          </cell>
        </row>
        <row r="1755">
          <cell r="C1755">
            <v>1178.5699462890625</v>
          </cell>
          <cell r="E1755">
            <v>0</v>
          </cell>
        </row>
        <row r="1756">
          <cell r="C1756">
            <v>1000</v>
          </cell>
          <cell r="E1756">
            <v>0</v>
          </cell>
        </row>
        <row r="1757">
          <cell r="C1757">
            <v>6663.25</v>
          </cell>
          <cell r="E1757">
            <v>0</v>
          </cell>
        </row>
        <row r="1758">
          <cell r="C1758">
            <v>5287.10986328125</v>
          </cell>
          <cell r="E1758">
            <v>0</v>
          </cell>
        </row>
        <row r="1759">
          <cell r="C1759">
            <v>80.80999755859375</v>
          </cell>
          <cell r="E1759">
            <v>0</v>
          </cell>
        </row>
        <row r="1760">
          <cell r="C1760">
            <v>80.80999755859375</v>
          </cell>
          <cell r="E1760">
            <v>0</v>
          </cell>
        </row>
        <row r="1761">
          <cell r="C1761">
            <v>80.80999755859375</v>
          </cell>
          <cell r="E1761">
            <v>0</v>
          </cell>
        </row>
        <row r="1762">
          <cell r="C1762">
            <v>958.3300170898438</v>
          </cell>
          <cell r="E1762">
            <v>0</v>
          </cell>
        </row>
        <row r="1763">
          <cell r="C1763">
            <v>843.75</v>
          </cell>
          <cell r="E1763">
            <v>0</v>
          </cell>
        </row>
        <row r="1764">
          <cell r="C1764">
            <v>8626.919921875</v>
          </cell>
          <cell r="E1764">
            <v>0</v>
          </cell>
        </row>
        <row r="1765">
          <cell r="C1765">
            <v>238.10000610351562</v>
          </cell>
          <cell r="E1765">
            <v>0</v>
          </cell>
        </row>
        <row r="1766">
          <cell r="C1766">
            <v>238.10000610351562</v>
          </cell>
          <cell r="E1766">
            <v>0</v>
          </cell>
        </row>
        <row r="1767">
          <cell r="C1767">
            <v>238.10000610351562</v>
          </cell>
          <cell r="E1767">
            <v>0</v>
          </cell>
        </row>
        <row r="1768">
          <cell r="C1768">
            <v>1312.699951171875</v>
          </cell>
          <cell r="E1768">
            <v>0</v>
          </cell>
        </row>
        <row r="1769">
          <cell r="C1769">
            <v>19285.7109375</v>
          </cell>
          <cell r="E1769">
            <v>192.86000061035156</v>
          </cell>
        </row>
        <row r="1770">
          <cell r="C1770">
            <v>216.6699981689453</v>
          </cell>
          <cell r="E1770">
            <v>0</v>
          </cell>
        </row>
        <row r="1771">
          <cell r="C1771">
            <v>24916.650466918945</v>
          </cell>
          <cell r="E1771">
            <v>5</v>
          </cell>
        </row>
        <row r="1772">
          <cell r="C1772">
            <v>177.77999877929688</v>
          </cell>
          <cell r="E1772">
            <v>0</v>
          </cell>
        </row>
        <row r="1773">
          <cell r="C1773">
            <v>177.77999877929688</v>
          </cell>
          <cell r="E1773">
            <v>0</v>
          </cell>
        </row>
        <row r="1774">
          <cell r="C1774">
            <v>177.77999877929688</v>
          </cell>
          <cell r="E1774">
            <v>0</v>
          </cell>
        </row>
        <row r="1775">
          <cell r="C1775">
            <v>165</v>
          </cell>
          <cell r="E1775">
            <v>0</v>
          </cell>
        </row>
        <row r="1776">
          <cell r="C1776">
            <v>165</v>
          </cell>
          <cell r="E1776">
            <v>0</v>
          </cell>
        </row>
        <row r="1777">
          <cell r="C1777">
            <v>165</v>
          </cell>
          <cell r="E1777">
            <v>0</v>
          </cell>
        </row>
        <row r="1778">
          <cell r="C1778">
            <v>71.43000030517578</v>
          </cell>
          <cell r="E1778">
            <v>0</v>
          </cell>
        </row>
        <row r="1779">
          <cell r="C1779">
            <v>71.43000030517578</v>
          </cell>
          <cell r="E1779">
            <v>0</v>
          </cell>
        </row>
        <row r="1780">
          <cell r="C1780">
            <v>71.43000030517578</v>
          </cell>
          <cell r="E1780">
            <v>0</v>
          </cell>
        </row>
        <row r="1781">
          <cell r="C1781">
            <v>6666.669921875</v>
          </cell>
          <cell r="E1781">
            <v>0</v>
          </cell>
        </row>
        <row r="1782">
          <cell r="C1782">
            <v>155.55999755859375</v>
          </cell>
          <cell r="E1782">
            <v>0</v>
          </cell>
        </row>
        <row r="1783">
          <cell r="C1783">
            <v>155.55999755859375</v>
          </cell>
          <cell r="E1783">
            <v>0</v>
          </cell>
        </row>
        <row r="1784">
          <cell r="C1784">
            <v>155.55999755859375</v>
          </cell>
          <cell r="E1784">
            <v>0</v>
          </cell>
        </row>
        <row r="1785">
          <cell r="C1785">
            <v>100</v>
          </cell>
          <cell r="E1785">
            <v>0</v>
          </cell>
        </row>
        <row r="1786">
          <cell r="C1786">
            <v>100</v>
          </cell>
          <cell r="E1786">
            <v>0</v>
          </cell>
        </row>
        <row r="1787">
          <cell r="C1787">
            <v>100</v>
          </cell>
          <cell r="E1787">
            <v>0</v>
          </cell>
        </row>
        <row r="1788">
          <cell r="C1788">
            <v>5775</v>
          </cell>
          <cell r="E1788">
            <v>0</v>
          </cell>
        </row>
        <row r="1789">
          <cell r="C1789">
            <v>28928.5703125</v>
          </cell>
          <cell r="E1789">
            <v>289.2900085449219</v>
          </cell>
        </row>
        <row r="1790">
          <cell r="C1790">
            <v>65000</v>
          </cell>
          <cell r="E1790">
            <v>650</v>
          </cell>
        </row>
        <row r="1791">
          <cell r="C1791">
            <v>67407.40625</v>
          </cell>
          <cell r="E1791">
            <v>674.0700073242188</v>
          </cell>
        </row>
        <row r="1792">
          <cell r="C1792">
            <v>144.44000244140625</v>
          </cell>
          <cell r="E1792">
            <v>0</v>
          </cell>
        </row>
        <row r="1793">
          <cell r="C1793">
            <v>144.44000244140625</v>
          </cell>
          <cell r="E1793">
            <v>0</v>
          </cell>
        </row>
        <row r="1794">
          <cell r="C1794">
            <v>144.44000244140625</v>
          </cell>
          <cell r="E1794">
            <v>0</v>
          </cell>
        </row>
        <row r="1795">
          <cell r="C1795">
            <v>95000</v>
          </cell>
          <cell r="E1795">
            <v>0</v>
          </cell>
        </row>
        <row r="1796">
          <cell r="C1796">
            <v>115.6500015258789</v>
          </cell>
          <cell r="E1796">
            <v>0</v>
          </cell>
        </row>
        <row r="1797">
          <cell r="C1797">
            <v>115.6500015258789</v>
          </cell>
          <cell r="E1797">
            <v>0</v>
          </cell>
        </row>
        <row r="1798">
          <cell r="C1798">
            <v>115.6500015258789</v>
          </cell>
          <cell r="E1798">
            <v>0</v>
          </cell>
        </row>
        <row r="1799">
          <cell r="C1799">
            <v>60000</v>
          </cell>
          <cell r="E1799">
            <v>0</v>
          </cell>
        </row>
        <row r="1800">
          <cell r="C1800">
            <v>180.55999755859375</v>
          </cell>
          <cell r="E1800">
            <v>0</v>
          </cell>
        </row>
        <row r="1801">
          <cell r="C1801">
            <v>180.55999755859375</v>
          </cell>
          <cell r="E1801">
            <v>0</v>
          </cell>
        </row>
        <row r="1802">
          <cell r="C1802">
            <v>180.55999755859375</v>
          </cell>
          <cell r="E1802">
            <v>0</v>
          </cell>
        </row>
        <row r="1803">
          <cell r="C1803">
            <v>222.22000122070312</v>
          </cell>
          <cell r="E1803">
            <v>0</v>
          </cell>
        </row>
        <row r="1804">
          <cell r="C1804">
            <v>222.22000122070312</v>
          </cell>
          <cell r="E1804">
            <v>0</v>
          </cell>
        </row>
        <row r="1805">
          <cell r="C1805">
            <v>222.22000122070312</v>
          </cell>
          <cell r="E1805">
            <v>0</v>
          </cell>
        </row>
        <row r="1806">
          <cell r="C1806">
            <v>333.3299865722656</v>
          </cell>
          <cell r="E1806">
            <v>0</v>
          </cell>
        </row>
        <row r="1807">
          <cell r="C1807">
            <v>333.3299865722656</v>
          </cell>
          <cell r="E1807">
            <v>0</v>
          </cell>
        </row>
        <row r="1808">
          <cell r="C1808">
            <v>333.3299865722656</v>
          </cell>
          <cell r="E1808">
            <v>0</v>
          </cell>
        </row>
        <row r="1809">
          <cell r="C1809">
            <v>38000</v>
          </cell>
          <cell r="E1809">
            <v>0</v>
          </cell>
        </row>
        <row r="1810">
          <cell r="C1810">
            <v>77.22000122070312</v>
          </cell>
          <cell r="E1810">
            <v>0</v>
          </cell>
        </row>
        <row r="1811">
          <cell r="C1811">
            <v>77.22000122070312</v>
          </cell>
          <cell r="E1811">
            <v>0</v>
          </cell>
        </row>
        <row r="1812">
          <cell r="C1812">
            <v>154.44000244140625</v>
          </cell>
          <cell r="E1812">
            <v>0</v>
          </cell>
        </row>
        <row r="1813">
          <cell r="C1813">
            <v>48150</v>
          </cell>
          <cell r="E1813">
            <v>481.5</v>
          </cell>
        </row>
        <row r="1814">
          <cell r="C1814">
            <v>166.6699981689453</v>
          </cell>
          <cell r="E1814">
            <v>0</v>
          </cell>
        </row>
        <row r="1815">
          <cell r="C1815">
            <v>166.6699981689453</v>
          </cell>
          <cell r="E1815">
            <v>0</v>
          </cell>
        </row>
        <row r="1816">
          <cell r="C1816">
            <v>333.3399963378906</v>
          </cell>
          <cell r="E1816">
            <v>0</v>
          </cell>
        </row>
        <row r="1817">
          <cell r="C1817">
            <v>400</v>
          </cell>
          <cell r="E1817">
            <v>0</v>
          </cell>
        </row>
        <row r="1818">
          <cell r="C1818">
            <v>9583.330078125</v>
          </cell>
          <cell r="E1818">
            <v>0</v>
          </cell>
        </row>
        <row r="1819">
          <cell r="C1819">
            <v>22000</v>
          </cell>
          <cell r="E1819">
            <v>220</v>
          </cell>
        </row>
        <row r="1820">
          <cell r="C1820">
            <v>52000</v>
          </cell>
          <cell r="E1820">
            <v>520</v>
          </cell>
        </row>
        <row r="1821">
          <cell r="C1821">
            <v>30831.0390625</v>
          </cell>
          <cell r="E1821">
            <v>0</v>
          </cell>
        </row>
        <row r="1822">
          <cell r="C1822">
            <v>96000</v>
          </cell>
          <cell r="E1822">
            <v>0</v>
          </cell>
        </row>
        <row r="1823">
          <cell r="C1823">
            <v>70000</v>
          </cell>
          <cell r="E1823">
            <v>0</v>
          </cell>
        </row>
        <row r="1824">
          <cell r="C1824">
            <v>3200</v>
          </cell>
          <cell r="E1824">
            <v>0</v>
          </cell>
        </row>
        <row r="1825">
          <cell r="C1825">
            <v>50000</v>
          </cell>
          <cell r="E1825">
            <v>500</v>
          </cell>
        </row>
        <row r="1826">
          <cell r="C1826">
            <v>2333.330078125</v>
          </cell>
          <cell r="E1826">
            <v>0</v>
          </cell>
        </row>
        <row r="1827">
          <cell r="C1827">
            <v>266.6700134277344</v>
          </cell>
          <cell r="E1827">
            <v>0</v>
          </cell>
        </row>
        <row r="1828">
          <cell r="C1828">
            <v>266.6700134277344</v>
          </cell>
          <cell r="E1828">
            <v>0</v>
          </cell>
        </row>
        <row r="1829">
          <cell r="C1829">
            <v>266.6700134277344</v>
          </cell>
          <cell r="E1829">
            <v>0</v>
          </cell>
        </row>
        <row r="1830">
          <cell r="C1830">
            <v>8359.599609375</v>
          </cell>
          <cell r="E1830">
            <v>0</v>
          </cell>
        </row>
        <row r="1831">
          <cell r="C1831">
            <v>0</v>
          </cell>
          <cell r="E1831">
            <v>0</v>
          </cell>
        </row>
        <row r="1832">
          <cell r="C1832">
            <v>15000</v>
          </cell>
          <cell r="E1832">
            <v>150</v>
          </cell>
        </row>
        <row r="1833">
          <cell r="C1833">
            <v>208.3300018310547</v>
          </cell>
          <cell r="E1833">
            <v>0</v>
          </cell>
        </row>
        <row r="1834">
          <cell r="C1834">
            <v>208.3300018310547</v>
          </cell>
          <cell r="E1834">
            <v>0</v>
          </cell>
        </row>
        <row r="1835">
          <cell r="C1835">
            <v>208.3300018310547</v>
          </cell>
          <cell r="E1835">
            <v>0</v>
          </cell>
        </row>
        <row r="1836">
          <cell r="C1836">
            <v>183.3300018310547</v>
          </cell>
          <cell r="E1836">
            <v>0</v>
          </cell>
        </row>
        <row r="1837">
          <cell r="C1837">
            <v>183.3300018310547</v>
          </cell>
          <cell r="E1837">
            <v>0</v>
          </cell>
        </row>
        <row r="1838">
          <cell r="C1838">
            <v>183.3300018310547</v>
          </cell>
          <cell r="E1838">
            <v>0</v>
          </cell>
        </row>
        <row r="1839">
          <cell r="C1839">
            <v>22100</v>
          </cell>
          <cell r="E1839">
            <v>221</v>
          </cell>
        </row>
        <row r="1840">
          <cell r="C1840">
            <v>11666.669921875</v>
          </cell>
          <cell r="E1840">
            <v>0</v>
          </cell>
        </row>
        <row r="1841">
          <cell r="C1841">
            <v>30600</v>
          </cell>
          <cell r="E1841">
            <v>0</v>
          </cell>
        </row>
        <row r="1842">
          <cell r="C1842">
            <v>30000</v>
          </cell>
          <cell r="E1842">
            <v>0</v>
          </cell>
        </row>
        <row r="1843">
          <cell r="C1843">
            <v>172.77999877929688</v>
          </cell>
          <cell r="E1843">
            <v>0</v>
          </cell>
        </row>
        <row r="1844">
          <cell r="C1844">
            <v>172.77999877929688</v>
          </cell>
          <cell r="E1844">
            <v>0</v>
          </cell>
        </row>
        <row r="1845">
          <cell r="C1845">
            <v>172.77999877929688</v>
          </cell>
          <cell r="E1845">
            <v>0</v>
          </cell>
        </row>
        <row r="1846">
          <cell r="C1846">
            <v>11313.330078125</v>
          </cell>
          <cell r="E1846">
            <v>0</v>
          </cell>
        </row>
        <row r="1847">
          <cell r="C1847">
            <v>416</v>
          </cell>
          <cell r="E1847">
            <v>0</v>
          </cell>
        </row>
        <row r="1848">
          <cell r="C1848">
            <v>700</v>
          </cell>
          <cell r="E1848">
            <v>0</v>
          </cell>
        </row>
        <row r="1849">
          <cell r="C1849">
            <v>83.33000183105469</v>
          </cell>
          <cell r="E1849">
            <v>0</v>
          </cell>
        </row>
        <row r="1850">
          <cell r="C1850">
            <v>83.33000183105469</v>
          </cell>
          <cell r="E1850">
            <v>0</v>
          </cell>
        </row>
        <row r="1851">
          <cell r="C1851">
            <v>83.33000183105469</v>
          </cell>
          <cell r="E1851">
            <v>0</v>
          </cell>
        </row>
        <row r="1852">
          <cell r="C1852">
            <v>135.4199981689453</v>
          </cell>
          <cell r="E1852">
            <v>0</v>
          </cell>
        </row>
        <row r="1853">
          <cell r="C1853">
            <v>135.4199981689453</v>
          </cell>
          <cell r="E1853">
            <v>0</v>
          </cell>
        </row>
        <row r="1854">
          <cell r="C1854">
            <v>135.4199981689453</v>
          </cell>
          <cell r="E1854">
            <v>0</v>
          </cell>
        </row>
        <row r="1855">
          <cell r="C1855">
            <v>7198.02001953125</v>
          </cell>
          <cell r="E1855">
            <v>0</v>
          </cell>
        </row>
        <row r="1856">
          <cell r="C1856">
            <v>22000</v>
          </cell>
          <cell r="E1856">
            <v>220</v>
          </cell>
        </row>
        <row r="1857">
          <cell r="C1857">
            <v>233.3300018310547</v>
          </cell>
          <cell r="E1857">
            <v>0</v>
          </cell>
        </row>
        <row r="1858">
          <cell r="C1858">
            <v>233.3300018310547</v>
          </cell>
          <cell r="E1858">
            <v>0</v>
          </cell>
        </row>
        <row r="1859">
          <cell r="C1859">
            <v>3761.320068359375</v>
          </cell>
          <cell r="E1859">
            <v>0</v>
          </cell>
        </row>
        <row r="1860">
          <cell r="C1860">
            <v>21732.169921875</v>
          </cell>
          <cell r="E1860">
            <v>217.32000732421875</v>
          </cell>
        </row>
        <row r="1861">
          <cell r="C1861">
            <v>11367.58984375</v>
          </cell>
          <cell r="E1861">
            <v>0</v>
          </cell>
        </row>
        <row r="1862">
          <cell r="C1862">
            <v>70000</v>
          </cell>
          <cell r="E1862">
            <v>700</v>
          </cell>
        </row>
        <row r="1863">
          <cell r="C1863">
            <v>17325</v>
          </cell>
          <cell r="E1863">
            <v>173.25</v>
          </cell>
        </row>
        <row r="1864">
          <cell r="C1864">
            <v>111.11000061035156</v>
          </cell>
          <cell r="E1864">
            <v>0</v>
          </cell>
        </row>
        <row r="1865">
          <cell r="C1865">
            <v>111.11000061035156</v>
          </cell>
          <cell r="E1865">
            <v>0</v>
          </cell>
        </row>
        <row r="1866">
          <cell r="C1866">
            <v>60000.078125</v>
          </cell>
          <cell r="E1866">
            <v>0</v>
          </cell>
        </row>
        <row r="1867">
          <cell r="C1867">
            <v>245.8300018310547</v>
          </cell>
          <cell r="E1867">
            <v>0</v>
          </cell>
        </row>
        <row r="1868">
          <cell r="C1868">
            <v>245.8300018310547</v>
          </cell>
          <cell r="E1868">
            <v>0</v>
          </cell>
        </row>
        <row r="1869">
          <cell r="C1869">
            <v>0</v>
          </cell>
          <cell r="E1869">
            <v>0</v>
          </cell>
        </row>
        <row r="1870">
          <cell r="C1870">
            <v>238.10000610351562</v>
          </cell>
          <cell r="E1870">
            <v>0</v>
          </cell>
        </row>
        <row r="1871">
          <cell r="C1871">
            <v>238.10000610351562</v>
          </cell>
          <cell r="E1871">
            <v>0</v>
          </cell>
        </row>
        <row r="1872">
          <cell r="C1872">
            <v>10000</v>
          </cell>
          <cell r="E1872">
            <v>100</v>
          </cell>
        </row>
        <row r="1873">
          <cell r="C1873">
            <v>160</v>
          </cell>
          <cell r="E1873">
            <v>0</v>
          </cell>
        </row>
        <row r="1874">
          <cell r="C1874">
            <v>145.8300018310547</v>
          </cell>
          <cell r="E1874">
            <v>0</v>
          </cell>
        </row>
        <row r="1875">
          <cell r="C1875">
            <v>0</v>
          </cell>
          <cell r="E1875">
            <v>0</v>
          </cell>
        </row>
        <row r="1876">
          <cell r="C1876">
            <v>166.6699981689453</v>
          </cell>
          <cell r="E1876">
            <v>0</v>
          </cell>
        </row>
        <row r="1877">
          <cell r="C1877">
            <v>5091.669998168945</v>
          </cell>
          <cell r="E1877">
            <v>5</v>
          </cell>
        </row>
        <row r="1878">
          <cell r="C1878">
            <v>121.4800033569336</v>
          </cell>
          <cell r="E1878">
            <v>0</v>
          </cell>
        </row>
        <row r="1879">
          <cell r="C1879">
            <v>6600</v>
          </cell>
          <cell r="E1879">
            <v>66</v>
          </cell>
        </row>
        <row r="1880">
          <cell r="C1880">
            <v>15162.51953125</v>
          </cell>
          <cell r="E1880">
            <v>0</v>
          </cell>
        </row>
        <row r="1881">
          <cell r="C1881">
            <v>1500</v>
          </cell>
          <cell r="E1881">
            <v>15</v>
          </cell>
        </row>
        <row r="1882">
          <cell r="C1882">
            <v>535.7100219726562</v>
          </cell>
          <cell r="E1882">
            <v>0</v>
          </cell>
        </row>
        <row r="1883">
          <cell r="C1883">
            <v>0</v>
          </cell>
          <cell r="E1883">
            <v>0</v>
          </cell>
        </row>
        <row r="1884">
          <cell r="C1884">
            <v>0</v>
          </cell>
          <cell r="E1884">
            <v>0</v>
          </cell>
        </row>
        <row r="1885">
          <cell r="C1885">
            <v>259.9999865722657</v>
          </cell>
          <cell r="E1885">
            <v>0</v>
          </cell>
        </row>
        <row r="1886">
          <cell r="C1886">
            <v>212.32000793456973</v>
          </cell>
          <cell r="E1886">
            <v>0</v>
          </cell>
        </row>
        <row r="1887">
          <cell r="C1887">
            <v>133.08999908447367</v>
          </cell>
          <cell r="E1887">
            <v>0</v>
          </cell>
        </row>
        <row r="1888">
          <cell r="C1888">
            <v>60.71999618530026</v>
          </cell>
          <cell r="E1888">
            <v>0</v>
          </cell>
        </row>
        <row r="1889">
          <cell r="C1889">
            <v>240.0700091552735</v>
          </cell>
          <cell r="E1889">
            <v>0</v>
          </cell>
        </row>
        <row r="1890">
          <cell r="C1890">
            <v>66.7499983215348</v>
          </cell>
          <cell r="E1890">
            <v>0</v>
          </cell>
        </row>
        <row r="1891">
          <cell r="C1891">
            <v>85.44000152587978</v>
          </cell>
          <cell r="E1891">
            <v>0</v>
          </cell>
        </row>
        <row r="1892">
          <cell r="C1892">
            <v>87.73000213623163</v>
          </cell>
          <cell r="E1892">
            <v>0</v>
          </cell>
        </row>
        <row r="1893">
          <cell r="C1893">
            <v>86.99999771118019</v>
          </cell>
          <cell r="E1893">
            <v>0</v>
          </cell>
        </row>
        <row r="1894">
          <cell r="C1894">
            <v>65.18999542236452</v>
          </cell>
          <cell r="E1894">
            <v>0</v>
          </cell>
        </row>
        <row r="1895">
          <cell r="C1895">
            <v>42.580001754760815</v>
          </cell>
          <cell r="E1895">
            <v>0</v>
          </cell>
        </row>
        <row r="1896">
          <cell r="C1896">
            <v>76.76000274658145</v>
          </cell>
          <cell r="E1896">
            <v>0</v>
          </cell>
        </row>
        <row r="1897">
          <cell r="C1897">
            <v>91.7199975585936</v>
          </cell>
        </row>
        <row r="1898">
          <cell r="C1898">
            <v>98.74999923706127</v>
          </cell>
        </row>
        <row r="1899">
          <cell r="C1899">
            <v>77.76000152587949</v>
          </cell>
        </row>
        <row r="1900">
          <cell r="C1900">
            <v>185.31000122070327</v>
          </cell>
        </row>
        <row r="1901">
          <cell r="C1901">
            <v>73.64000106811727</v>
          </cell>
        </row>
        <row r="1902">
          <cell r="C1902">
            <v>108.57000549316399</v>
          </cell>
        </row>
        <row r="1903">
          <cell r="C1903">
            <v>110.78999542236124</v>
          </cell>
        </row>
        <row r="1904">
          <cell r="C1904">
            <v>98.47999923706084</v>
          </cell>
        </row>
        <row r="1905">
          <cell r="C1905">
            <v>99.16000122070182</v>
          </cell>
        </row>
        <row r="1906">
          <cell r="C1906">
            <v>110.5900061035154</v>
          </cell>
        </row>
        <row r="1907">
          <cell r="C1907">
            <v>147.33999816894357</v>
          </cell>
        </row>
        <row r="1908">
          <cell r="C1908">
            <v>84.04000122070283</v>
          </cell>
        </row>
        <row r="1909">
          <cell r="C1909">
            <v>69.97000289917014</v>
          </cell>
        </row>
        <row r="1910">
          <cell r="C1910">
            <v>31.299998245238385</v>
          </cell>
        </row>
        <row r="1911">
          <cell r="C1911">
            <v>72.88999740600593</v>
          </cell>
        </row>
        <row r="1912">
          <cell r="C1912">
            <v>96.91000061035265</v>
          </cell>
        </row>
        <row r="1913">
          <cell r="C1913">
            <v>77.959998931884</v>
          </cell>
        </row>
        <row r="1914">
          <cell r="C1914">
            <v>122.31961212158058</v>
          </cell>
        </row>
        <row r="1915">
          <cell r="C1915">
            <v>91.590001831054</v>
          </cell>
        </row>
        <row r="1916">
          <cell r="C1916">
            <v>85.03000122070443</v>
          </cell>
        </row>
        <row r="1917">
          <cell r="C1917">
            <v>91.93999999999869</v>
          </cell>
        </row>
        <row r="1918">
          <cell r="C1918">
            <v>50.82000022888133</v>
          </cell>
        </row>
        <row r="1919">
          <cell r="C1919">
            <v>138.90000061035244</v>
          </cell>
        </row>
        <row r="1920">
          <cell r="C1920">
            <v>83.99999969482451</v>
          </cell>
        </row>
        <row r="1921">
          <cell r="C1921">
            <v>196.89001403808652</v>
          </cell>
        </row>
        <row r="1922">
          <cell r="C1922">
            <v>177.27999481201186</v>
          </cell>
        </row>
        <row r="1923">
          <cell r="C1923">
            <v>123.59</v>
          </cell>
        </row>
        <row r="1924">
          <cell r="C1924">
            <v>87.96999801635684</v>
          </cell>
        </row>
        <row r="1925">
          <cell r="C1925">
            <v>102.02999481201186</v>
          </cell>
        </row>
        <row r="1926">
          <cell r="C1926">
            <v>105.08999450683586</v>
          </cell>
        </row>
        <row r="1927">
          <cell r="C1927">
            <v>83.32999450683565</v>
          </cell>
        </row>
        <row r="1928">
          <cell r="C1928">
            <v>54.83000228881792</v>
          </cell>
        </row>
        <row r="1929">
          <cell r="C1929">
            <v>125.43999847412124</v>
          </cell>
        </row>
        <row r="1930">
          <cell r="C1930">
            <v>143.79999633788975</v>
          </cell>
        </row>
        <row r="1931">
          <cell r="C1931">
            <v>84.59999908447298</v>
          </cell>
        </row>
        <row r="1932">
          <cell r="C1932">
            <v>347.61999816894513</v>
          </cell>
        </row>
        <row r="1933">
          <cell r="C1933">
            <v>66.38000274658043</v>
          </cell>
        </row>
        <row r="1934">
          <cell r="C1934">
            <v>65.4200013732916</v>
          </cell>
        </row>
        <row r="1935">
          <cell r="C1935">
            <v>122.57000366210923</v>
          </cell>
        </row>
        <row r="1936">
          <cell r="C1936">
            <v>163.43000122070407</v>
          </cell>
        </row>
        <row r="1937">
          <cell r="C1937">
            <v>428.55995605468706</v>
          </cell>
        </row>
        <row r="1938">
          <cell r="C1938">
            <v>115.46999969482567</v>
          </cell>
        </row>
        <row r="1939">
          <cell r="C1939">
            <v>131.9599972534179</v>
          </cell>
        </row>
        <row r="1940">
          <cell r="C1940">
            <v>79.14000183105418</v>
          </cell>
        </row>
        <row r="1941">
          <cell r="C1941">
            <v>127.97999542236357</v>
          </cell>
        </row>
        <row r="1942">
          <cell r="C1942">
            <v>5.360021972657705</v>
          </cell>
        </row>
        <row r="1943">
          <cell r="C1943">
            <v>41.87994140625017</v>
          </cell>
        </row>
        <row r="1944">
          <cell r="C1944">
            <v>1000</v>
          </cell>
        </row>
        <row r="1945">
          <cell r="C1945">
            <v>4.459989929199082</v>
          </cell>
        </row>
        <row r="1946">
          <cell r="C1946">
            <v>62.459999694825456</v>
          </cell>
        </row>
        <row r="1947">
          <cell r="C1947">
            <v>62.459999694825456</v>
          </cell>
        </row>
        <row r="1948">
          <cell r="C1948">
            <v>78.36000000000058</v>
          </cell>
        </row>
        <row r="1949">
          <cell r="C1949">
            <v>116.95999969482364</v>
          </cell>
        </row>
        <row r="1950">
          <cell r="C1950">
            <v>234.94000427246283</v>
          </cell>
        </row>
        <row r="1951">
          <cell r="C1951">
            <v>250.01000915527402</v>
          </cell>
        </row>
        <row r="1952">
          <cell r="C1952">
            <v>187.51000640869097</v>
          </cell>
        </row>
        <row r="1953">
          <cell r="C1953">
            <v>142.6500018310544</v>
          </cell>
        </row>
        <row r="1954">
          <cell r="C1954">
            <v>147.23999664306757</v>
          </cell>
        </row>
        <row r="1955">
          <cell r="C1955">
            <v>107.68000503539952</v>
          </cell>
        </row>
        <row r="1956">
          <cell r="C1956">
            <v>78.62999938964913</v>
          </cell>
        </row>
        <row r="1957">
          <cell r="C1957">
            <v>141.5199969482419</v>
          </cell>
        </row>
        <row r="1958">
          <cell r="C1958">
            <v>124.50000183105294</v>
          </cell>
        </row>
        <row r="1959">
          <cell r="C1959">
            <v>279</v>
          </cell>
        </row>
        <row r="1960">
          <cell r="C1960">
            <v>156.87999877929724</v>
          </cell>
        </row>
        <row r="1961">
          <cell r="C1961">
            <v>144.41000671386792</v>
          </cell>
        </row>
        <row r="1962">
          <cell r="C1962">
            <v>75.3999995422364</v>
          </cell>
        </row>
        <row r="1963">
          <cell r="C1963">
            <v>150.6199990844725</v>
          </cell>
        </row>
        <row r="1964">
          <cell r="C1964">
            <v>1396.4492968749983</v>
          </cell>
        </row>
        <row r="1965">
          <cell r="C1965">
            <v>187.6800039672853</v>
          </cell>
        </row>
        <row r="1966">
          <cell r="C1966">
            <v>93.54000015258862</v>
          </cell>
        </row>
        <row r="1967">
          <cell r="C1967">
            <v>75.92000213623032</v>
          </cell>
        </row>
        <row r="1968">
          <cell r="C1968">
            <v>170.53999786377244</v>
          </cell>
        </row>
        <row r="1969">
          <cell r="C1969">
            <v>71.60999969482509</v>
          </cell>
        </row>
        <row r="1970">
          <cell r="C1970">
            <v>91.50000061035098</v>
          </cell>
        </row>
        <row r="1971">
          <cell r="C1971">
            <v>135.23999481201463</v>
          </cell>
        </row>
        <row r="1972">
          <cell r="C1972">
            <v>225.22001098632973</v>
          </cell>
        </row>
        <row r="1973">
          <cell r="C1973">
            <v>75.0800035095217</v>
          </cell>
        </row>
        <row r="1974">
          <cell r="C1974">
            <v>2692.309374999997</v>
          </cell>
        </row>
        <row r="1975">
          <cell r="C1975">
            <v>103.27000091552691</v>
          </cell>
        </row>
        <row r="1976">
          <cell r="C1976">
            <v>122.12999389648394</v>
          </cell>
        </row>
        <row r="1977">
          <cell r="C1977">
            <v>129.58000640869068</v>
          </cell>
        </row>
        <row r="1978">
          <cell r="C1978">
            <v>117.53999481201026</v>
          </cell>
        </row>
        <row r="1979">
          <cell r="C1979">
            <v>78.49999816894524</v>
          </cell>
        </row>
        <row r="1980">
          <cell r="C1980">
            <v>76.78999694824233</v>
          </cell>
        </row>
        <row r="1981">
          <cell r="C1981">
            <v>125.17000152587934</v>
          </cell>
        </row>
        <row r="1982">
          <cell r="C1982">
            <v>109.51999908447397</v>
          </cell>
        </row>
        <row r="1983">
          <cell r="C1983">
            <v>204.79000091552734</v>
          </cell>
        </row>
        <row r="1984">
          <cell r="C1984">
            <v>58.430000457763526</v>
          </cell>
        </row>
        <row r="1985">
          <cell r="C1985">
            <v>182.58999786376808</v>
          </cell>
        </row>
        <row r="1986">
          <cell r="C1986">
            <v>136.59999908447207</v>
          </cell>
        </row>
        <row r="1987">
          <cell r="C1987">
            <v>224.25</v>
          </cell>
        </row>
        <row r="1988">
          <cell r="C1988">
            <v>219.14999145507682</v>
          </cell>
        </row>
        <row r="1989">
          <cell r="C1989">
            <v>109.49999420166023</v>
          </cell>
        </row>
        <row r="1990">
          <cell r="C1990">
            <v>118.14999267577878</v>
          </cell>
        </row>
        <row r="1991">
          <cell r="C1991">
            <v>173.38000854492202</v>
          </cell>
        </row>
        <row r="1992">
          <cell r="C1992">
            <v>99.08999877929455</v>
          </cell>
        </row>
        <row r="1993">
          <cell r="C1993">
            <v>115.59000427246247</v>
          </cell>
        </row>
        <row r="1994">
          <cell r="C1994">
            <v>108.36999786376873</v>
          </cell>
        </row>
        <row r="1995">
          <cell r="C1995">
            <v>120.76999847412299</v>
          </cell>
        </row>
        <row r="1996">
          <cell r="C1996">
            <v>79.99000061035258</v>
          </cell>
        </row>
        <row r="1997">
          <cell r="C1997">
            <v>0.6296093750006548</v>
          </cell>
        </row>
        <row r="1998">
          <cell r="C1998">
            <v>76.92070312500073</v>
          </cell>
        </row>
        <row r="1999">
          <cell r="C1999">
            <v>41.08000167846694</v>
          </cell>
        </row>
        <row r="2000">
          <cell r="C2000">
            <v>5000</v>
          </cell>
        </row>
        <row r="2001">
          <cell r="C2001">
            <v>-304.691158138215</v>
          </cell>
        </row>
        <row r="2002">
          <cell r="C2002">
            <v>0</v>
          </cell>
          <cell r="E2002">
            <v>0</v>
          </cell>
        </row>
        <row r="2003">
          <cell r="C2003">
            <v>500000</v>
          </cell>
          <cell r="E2003">
            <v>0</v>
          </cell>
        </row>
        <row r="2004">
          <cell r="C2004">
            <v>250000</v>
          </cell>
          <cell r="E2004">
            <v>0</v>
          </cell>
        </row>
        <row r="2005">
          <cell r="C2005">
            <v>0</v>
          </cell>
          <cell r="E2005">
            <v>0</v>
          </cell>
          <cell r="F2005">
            <v>0</v>
          </cell>
        </row>
        <row r="2006">
          <cell r="C2006">
            <v>-61777.161868896335</v>
          </cell>
          <cell r="E2006">
            <v>0</v>
          </cell>
          <cell r="F2006">
            <v>0</v>
          </cell>
        </row>
        <row r="2007">
          <cell r="C2007">
            <v>48595.35546875</v>
          </cell>
          <cell r="E2007">
            <v>0</v>
          </cell>
          <cell r="F2007">
            <v>7475.3</v>
          </cell>
        </row>
        <row r="2008">
          <cell r="C2008">
            <v>787268.375</v>
          </cell>
          <cell r="E2008">
            <v>0</v>
          </cell>
          <cell r="F2008">
            <v>121103.49</v>
          </cell>
        </row>
        <row r="2009">
          <cell r="C2009">
            <v>2942952.5</v>
          </cell>
          <cell r="E2009">
            <v>29429.51171875</v>
          </cell>
          <cell r="F2009">
            <v>452991.22</v>
          </cell>
        </row>
        <row r="2010">
          <cell r="C2010">
            <v>115554.6640625</v>
          </cell>
          <cell r="E2010">
            <v>0</v>
          </cell>
          <cell r="F2010">
            <v>17775.48</v>
          </cell>
        </row>
        <row r="2011">
          <cell r="C2011">
            <v>29940.623046875</v>
          </cell>
          <cell r="E2011">
            <v>0</v>
          </cell>
          <cell r="F2011">
            <v>4605.69</v>
          </cell>
        </row>
        <row r="2012">
          <cell r="C2012">
            <v>32946.328125</v>
          </cell>
          <cell r="E2012">
            <v>0</v>
          </cell>
          <cell r="F2012">
            <v>5068.05</v>
          </cell>
        </row>
        <row r="2013">
          <cell r="C2013">
            <v>23973.484375</v>
          </cell>
          <cell r="E2013">
            <v>0</v>
          </cell>
          <cell r="F2013">
            <v>3687.78</v>
          </cell>
        </row>
        <row r="2014">
          <cell r="C2014">
            <v>15627.6396484375</v>
          </cell>
          <cell r="E2014">
            <v>0</v>
          </cell>
          <cell r="F2014">
            <v>2403.96</v>
          </cell>
        </row>
        <row r="2015">
          <cell r="C2015">
            <v>38563.40234375</v>
          </cell>
          <cell r="E2015">
            <v>0</v>
          </cell>
          <cell r="F2015">
            <v>5932.11</v>
          </cell>
        </row>
        <row r="2016">
          <cell r="C2016">
            <v>3841.511962890625</v>
          </cell>
          <cell r="E2016">
            <v>42.840206146240234</v>
          </cell>
          <cell r="F2016">
            <v>590.93</v>
          </cell>
        </row>
        <row r="2017">
          <cell r="C2017">
            <v>4116.0400390625</v>
          </cell>
          <cell r="E2017">
            <v>0</v>
          </cell>
          <cell r="F2017">
            <v>633.16</v>
          </cell>
        </row>
        <row r="2018">
          <cell r="C2018">
            <v>23152.23828125</v>
          </cell>
          <cell r="E2018">
            <v>0</v>
          </cell>
          <cell r="F2018">
            <v>3561.45</v>
          </cell>
        </row>
        <row r="2019">
          <cell r="C2019">
            <v>55116.5625</v>
          </cell>
          <cell r="E2019">
            <v>0</v>
          </cell>
          <cell r="F2019">
            <v>8478.44</v>
          </cell>
        </row>
        <row r="2020">
          <cell r="C2020">
            <v>20209.33203125</v>
          </cell>
          <cell r="E2020">
            <v>0</v>
          </cell>
          <cell r="F2020">
            <v>3108.75</v>
          </cell>
        </row>
        <row r="2021">
          <cell r="C2021">
            <v>110327.703125</v>
          </cell>
          <cell r="E2021">
            <v>0</v>
          </cell>
          <cell r="F2021">
            <v>16971.43</v>
          </cell>
        </row>
        <row r="2022">
          <cell r="C2022">
            <v>83333.328125</v>
          </cell>
          <cell r="E2022">
            <v>0</v>
          </cell>
        </row>
        <row r="2023">
          <cell r="C2023">
            <v>166666.671875</v>
          </cell>
          <cell r="E2023">
            <v>0</v>
          </cell>
        </row>
        <row r="2024">
          <cell r="C2024">
            <v>200889.046875</v>
          </cell>
          <cell r="E2024">
            <v>2008.91259765625</v>
          </cell>
          <cell r="F2024">
            <v>30921.66</v>
          </cell>
        </row>
        <row r="2025">
          <cell r="C2025">
            <v>218443.625</v>
          </cell>
          <cell r="E2025">
            <v>2184.45361328125</v>
          </cell>
          <cell r="F2025">
            <v>33623.73</v>
          </cell>
        </row>
        <row r="2026">
          <cell r="C2026">
            <v>250000</v>
          </cell>
          <cell r="E2026">
            <v>0</v>
          </cell>
        </row>
        <row r="2027">
          <cell r="C2027">
            <v>150000</v>
          </cell>
          <cell r="E2027">
            <v>0</v>
          </cell>
        </row>
        <row r="2028">
          <cell r="C2028">
            <v>166666.671875</v>
          </cell>
          <cell r="E2028">
            <v>0</v>
          </cell>
        </row>
        <row r="2029">
          <cell r="C2029">
            <v>118923.375</v>
          </cell>
          <cell r="E2029">
            <v>0</v>
          </cell>
          <cell r="F2029">
            <v>18293.68</v>
          </cell>
        </row>
        <row r="2030">
          <cell r="C2030">
            <v>71621.4140625</v>
          </cell>
          <cell r="E2030">
            <v>0</v>
          </cell>
          <cell r="F2030">
            <v>11017.34</v>
          </cell>
        </row>
        <row r="2031">
          <cell r="C2031">
            <v>57451.31640625</v>
          </cell>
          <cell r="E2031">
            <v>0</v>
          </cell>
          <cell r="F2031">
            <v>8837.59</v>
          </cell>
        </row>
        <row r="2032">
          <cell r="C2032">
            <v>116225.3515625</v>
          </cell>
          <cell r="E2032">
            <v>0</v>
          </cell>
          <cell r="F2032">
            <v>17878.65</v>
          </cell>
        </row>
        <row r="2033">
          <cell r="C2033">
            <v>222.3800048828125</v>
          </cell>
          <cell r="E2033">
            <v>18.59000015258789</v>
          </cell>
        </row>
        <row r="2034">
          <cell r="C2034">
            <v>270.7799987792969</v>
          </cell>
          <cell r="E2034">
            <v>16.860000610351562</v>
          </cell>
        </row>
        <row r="2035">
          <cell r="C2035">
            <v>256.739990234375</v>
          </cell>
          <cell r="E2035">
            <v>17.360000610351562</v>
          </cell>
        </row>
        <row r="2036">
          <cell r="C2036">
            <v>81353.421875</v>
          </cell>
          <cell r="E2036">
            <v>0</v>
          </cell>
          <cell r="F2036">
            <v>12514.39</v>
          </cell>
        </row>
        <row r="2037">
          <cell r="C2037">
            <v>81096.25</v>
          </cell>
          <cell r="E2037">
            <v>0</v>
          </cell>
          <cell r="F2037">
            <v>12474.83</v>
          </cell>
        </row>
        <row r="2038">
          <cell r="C2038">
            <v>20437</v>
          </cell>
        </row>
        <row r="2039">
          <cell r="C2039">
            <v>20560</v>
          </cell>
        </row>
        <row r="2040">
          <cell r="C2040">
            <v>20684</v>
          </cell>
        </row>
        <row r="2041">
          <cell r="C2041">
            <v>249509</v>
          </cell>
        </row>
        <row r="2042">
          <cell r="C2042">
            <v>127452</v>
          </cell>
        </row>
        <row r="2043">
          <cell r="C2043">
            <v>130412</v>
          </cell>
        </row>
        <row r="2044">
          <cell r="C2044">
            <v>63762.5</v>
          </cell>
        </row>
        <row r="2045">
          <cell r="C2045">
            <v>123335.01</v>
          </cell>
        </row>
        <row r="2046">
          <cell r="C2046">
            <v>259127.85</v>
          </cell>
        </row>
        <row r="2047">
          <cell r="C2047">
            <v>54461.34</v>
          </cell>
        </row>
        <row r="2048">
          <cell r="C2048">
            <v>-640.1199999999953</v>
          </cell>
        </row>
        <row r="2050">
          <cell r="C2050">
            <v>20000</v>
          </cell>
        </row>
        <row r="2051">
          <cell r="C2051">
            <v>101951.13</v>
          </cell>
        </row>
        <row r="2052">
          <cell r="C2052">
            <v>-2097.019999999902</v>
          </cell>
        </row>
        <row r="2053">
          <cell r="C2053">
            <v>87500</v>
          </cell>
        </row>
        <row r="2054">
          <cell r="C2054">
            <v>16666.67</v>
          </cell>
        </row>
        <row r="2055">
          <cell r="C2055">
            <v>110459.52</v>
          </cell>
        </row>
        <row r="2056">
          <cell r="C2056">
            <v>-2596.5899999999674</v>
          </cell>
        </row>
        <row r="2057">
          <cell r="C2057">
            <v>30000</v>
          </cell>
        </row>
        <row r="2058">
          <cell r="C2058">
            <v>30000</v>
          </cell>
        </row>
        <row r="2059">
          <cell r="C2059">
            <v>32916.67</v>
          </cell>
        </row>
        <row r="2060">
          <cell r="C2060">
            <v>299654.55</v>
          </cell>
        </row>
        <row r="2061">
          <cell r="C2061">
            <v>250000</v>
          </cell>
        </row>
        <row r="2062">
          <cell r="C2062">
            <v>12625.61</v>
          </cell>
        </row>
        <row r="2063">
          <cell r="C2063">
            <v>12698.34</v>
          </cell>
        </row>
        <row r="2064">
          <cell r="C2064">
            <v>12794.44</v>
          </cell>
        </row>
        <row r="2065">
          <cell r="C2065">
            <v>12299.2</v>
          </cell>
        </row>
        <row r="2066">
          <cell r="C2066">
            <v>12358.6</v>
          </cell>
        </row>
        <row r="2067">
          <cell r="C2067">
            <v>12463.59</v>
          </cell>
        </row>
        <row r="2068">
          <cell r="C2068">
            <v>12019.16</v>
          </cell>
        </row>
        <row r="2069">
          <cell r="C2069">
            <v>12072.52</v>
          </cell>
        </row>
        <row r="2070">
          <cell r="C2070">
            <v>12192.8</v>
          </cell>
        </row>
        <row r="2072">
          <cell r="C2072">
            <v>375000</v>
          </cell>
        </row>
        <row r="2073">
          <cell r="C2073">
            <v>125000</v>
          </cell>
        </row>
        <row r="2074">
          <cell r="C2074">
            <v>125000</v>
          </cell>
        </row>
        <row r="2075">
          <cell r="C2075">
            <v>250000</v>
          </cell>
        </row>
        <row r="2076">
          <cell r="C2076">
            <v>283333.32</v>
          </cell>
        </row>
        <row r="2077">
          <cell r="C2077">
            <v>3000000</v>
          </cell>
        </row>
        <row r="2078">
          <cell r="C2078">
            <v>212500</v>
          </cell>
        </row>
        <row r="2079">
          <cell r="C2079">
            <v>110037.77</v>
          </cell>
        </row>
        <row r="2080">
          <cell r="C2080">
            <v>176125.55</v>
          </cell>
        </row>
        <row r="2081">
          <cell r="C2081">
            <v>177083.25</v>
          </cell>
        </row>
        <row r="2082">
          <cell r="C2082">
            <v>178714.92</v>
          </cell>
        </row>
        <row r="2083">
          <cell r="C2083">
            <v>1032826.19</v>
          </cell>
        </row>
        <row r="2084">
          <cell r="C2084">
            <v>108594.77</v>
          </cell>
        </row>
        <row r="2085">
          <cell r="C2085">
            <v>108899.75</v>
          </cell>
        </row>
        <row r="2086">
          <cell r="C2086">
            <v>109636.25</v>
          </cell>
        </row>
        <row r="2087">
          <cell r="C2087">
            <v>1069799.68</v>
          </cell>
        </row>
        <row r="2088">
          <cell r="C2088">
            <v>25000</v>
          </cell>
        </row>
        <row r="2089">
          <cell r="C2089">
            <v>160</v>
          </cell>
        </row>
        <row r="2090">
          <cell r="C2090">
            <v>160</v>
          </cell>
        </row>
        <row r="2091">
          <cell r="C2091">
            <v>160</v>
          </cell>
        </row>
        <row r="2092">
          <cell r="C2092">
            <v>105911.66</v>
          </cell>
        </row>
        <row r="2093">
          <cell r="C2093">
            <v>122866.01</v>
          </cell>
        </row>
        <row r="2094">
          <cell r="C2094">
            <v>375000</v>
          </cell>
        </row>
        <row r="2095">
          <cell r="C2095">
            <v>41666.67</v>
          </cell>
        </row>
        <row r="2096">
          <cell r="C2096">
            <v>41666.67</v>
          </cell>
        </row>
        <row r="2097">
          <cell r="C2097">
            <v>250000</v>
          </cell>
        </row>
        <row r="2098">
          <cell r="C2098">
            <v>4836.58</v>
          </cell>
        </row>
        <row r="2102">
          <cell r="C2102">
            <v>238.1</v>
          </cell>
        </row>
        <row r="2103">
          <cell r="C2103">
            <v>238.1</v>
          </cell>
        </row>
        <row r="2104">
          <cell r="C2104">
            <v>238.1</v>
          </cell>
        </row>
        <row r="2105">
          <cell r="C2105">
            <v>65.36</v>
          </cell>
        </row>
        <row r="2106">
          <cell r="C2106">
            <v>91.5</v>
          </cell>
        </row>
        <row r="2107">
          <cell r="C2107">
            <v>81.82</v>
          </cell>
        </row>
        <row r="2108">
          <cell r="C2108">
            <v>94.12</v>
          </cell>
          <cell r="E2108">
            <v>3.68</v>
          </cell>
        </row>
        <row r="2109">
          <cell r="C2109">
            <v>112.03</v>
          </cell>
          <cell r="E2109">
            <v>3.11</v>
          </cell>
        </row>
        <row r="2110">
          <cell r="C2110">
            <v>105.86</v>
          </cell>
          <cell r="E2110">
            <v>3.31</v>
          </cell>
        </row>
        <row r="2111">
          <cell r="C2111">
            <v>31.9</v>
          </cell>
          <cell r="E2111">
            <v>1.74</v>
          </cell>
        </row>
        <row r="2112">
          <cell r="C2112">
            <v>40.3</v>
          </cell>
          <cell r="E2112">
            <v>1.47</v>
          </cell>
        </row>
        <row r="2113">
          <cell r="C2113">
            <v>37.29</v>
          </cell>
          <cell r="E2113">
            <v>1.57</v>
          </cell>
        </row>
        <row r="2114">
          <cell r="C2114">
            <v>54.17</v>
          </cell>
        </row>
        <row r="2115">
          <cell r="C2115">
            <v>54.17</v>
          </cell>
        </row>
        <row r="2116">
          <cell r="C2116">
            <v>54.17</v>
          </cell>
        </row>
        <row r="2117">
          <cell r="C2117">
            <v>106.67</v>
          </cell>
        </row>
        <row r="2118">
          <cell r="C2118">
            <v>106.67</v>
          </cell>
        </row>
        <row r="2119">
          <cell r="C2119">
            <v>106.67</v>
          </cell>
        </row>
        <row r="2120">
          <cell r="C2120">
            <v>100</v>
          </cell>
        </row>
        <row r="2121">
          <cell r="C2121">
            <v>100</v>
          </cell>
        </row>
        <row r="2122">
          <cell r="C2122">
            <v>100</v>
          </cell>
        </row>
        <row r="2123">
          <cell r="C2123">
            <v>142.86</v>
          </cell>
        </row>
        <row r="2124">
          <cell r="C2124">
            <v>142.86</v>
          </cell>
        </row>
        <row r="2125">
          <cell r="C2125">
            <v>142.86</v>
          </cell>
        </row>
        <row r="2126">
          <cell r="C2126">
            <v>24.45</v>
          </cell>
          <cell r="E2126">
            <v>4.26</v>
          </cell>
        </row>
        <row r="2127">
          <cell r="C2127">
            <v>44.67</v>
          </cell>
          <cell r="E2127">
            <v>3.61</v>
          </cell>
        </row>
        <row r="2128">
          <cell r="C2128">
            <v>36.94</v>
          </cell>
          <cell r="E2128">
            <v>3.86</v>
          </cell>
        </row>
        <row r="2129">
          <cell r="C2129">
            <v>111.11</v>
          </cell>
        </row>
        <row r="2130">
          <cell r="C2130">
            <v>111.11</v>
          </cell>
        </row>
        <row r="2131">
          <cell r="C2131">
            <v>111.11</v>
          </cell>
        </row>
        <row r="2132">
          <cell r="C2132">
            <v>78.33</v>
          </cell>
        </row>
        <row r="2133">
          <cell r="C2133">
            <v>78.33</v>
          </cell>
        </row>
        <row r="2134">
          <cell r="C2134">
            <v>78.33</v>
          </cell>
        </row>
        <row r="2135">
          <cell r="C2135">
            <v>133.33</v>
          </cell>
        </row>
        <row r="2136">
          <cell r="C2136">
            <v>133.33</v>
          </cell>
        </row>
        <row r="2137">
          <cell r="C2137">
            <v>133.33</v>
          </cell>
        </row>
        <row r="2138">
          <cell r="C2138">
            <v>166.67</v>
          </cell>
        </row>
        <row r="2139">
          <cell r="C2139">
            <v>166.67</v>
          </cell>
        </row>
        <row r="2140">
          <cell r="C2140">
            <v>166.67</v>
          </cell>
        </row>
        <row r="2141">
          <cell r="C2141">
            <v>125</v>
          </cell>
        </row>
        <row r="2142">
          <cell r="C2142">
            <v>125</v>
          </cell>
        </row>
        <row r="2143">
          <cell r="C2143">
            <v>125</v>
          </cell>
        </row>
        <row r="2144">
          <cell r="C2144">
            <v>83.33</v>
          </cell>
        </row>
        <row r="2145">
          <cell r="C2145">
            <v>83.33</v>
          </cell>
        </row>
        <row r="2146">
          <cell r="C2146">
            <v>83.33</v>
          </cell>
        </row>
        <row r="2147">
          <cell r="C2147">
            <v>116.67</v>
          </cell>
        </row>
        <row r="2148">
          <cell r="C2148">
            <v>116.67</v>
          </cell>
        </row>
        <row r="2149">
          <cell r="C2149">
            <v>116.67</v>
          </cell>
        </row>
        <row r="2150">
          <cell r="C2150">
            <v>64.17</v>
          </cell>
        </row>
        <row r="2151">
          <cell r="C2151">
            <v>64.17</v>
          </cell>
        </row>
        <row r="2152">
          <cell r="C2152">
            <v>64.17</v>
          </cell>
        </row>
        <row r="2153">
          <cell r="C2153">
            <v>125</v>
          </cell>
        </row>
        <row r="2154">
          <cell r="C2154">
            <v>125</v>
          </cell>
        </row>
        <row r="2155">
          <cell r="C2155">
            <v>125</v>
          </cell>
        </row>
        <row r="2156">
          <cell r="C2156">
            <v>83.33</v>
          </cell>
        </row>
        <row r="2157">
          <cell r="C2157">
            <v>83.33</v>
          </cell>
        </row>
        <row r="2158">
          <cell r="C2158">
            <v>116.67</v>
          </cell>
        </row>
        <row r="2159">
          <cell r="C2159">
            <v>116.67</v>
          </cell>
        </row>
        <row r="2160">
          <cell r="C2160">
            <v>116.67</v>
          </cell>
        </row>
        <row r="2161">
          <cell r="C2161">
            <v>250000</v>
          </cell>
        </row>
        <row r="2162">
          <cell r="C2162">
            <v>150</v>
          </cell>
        </row>
        <row r="2163">
          <cell r="C2163">
            <v>177.78</v>
          </cell>
        </row>
        <row r="2164">
          <cell r="C2164">
            <v>211.27</v>
          </cell>
        </row>
        <row r="2165">
          <cell r="C2165">
            <v>73.33</v>
          </cell>
        </row>
        <row r="2166">
          <cell r="C2166">
            <v>116.67</v>
          </cell>
        </row>
        <row r="2168">
          <cell r="C2168">
            <v>59691.78</v>
          </cell>
        </row>
        <row r="2169">
          <cell r="C2169">
            <v>41666.67</v>
          </cell>
        </row>
        <row r="2170">
          <cell r="C2170">
            <v>86764.33</v>
          </cell>
        </row>
        <row r="2171">
          <cell r="C2171">
            <v>41666.67</v>
          </cell>
        </row>
        <row r="2172">
          <cell r="C2172">
            <v>85983.17</v>
          </cell>
        </row>
        <row r="2173">
          <cell r="C2173">
            <v>41666.67</v>
          </cell>
        </row>
        <row r="2174">
          <cell r="C2174">
            <v>5000</v>
          </cell>
        </row>
        <row r="2175">
          <cell r="C2175">
            <v>41666.67</v>
          </cell>
        </row>
        <row r="2176">
          <cell r="C2176">
            <v>17326.45000000001</v>
          </cell>
        </row>
        <row r="2177">
          <cell r="C2177">
            <v>25000</v>
          </cell>
        </row>
        <row r="2178">
          <cell r="C2178">
            <v>62500</v>
          </cell>
        </row>
        <row r="2179">
          <cell r="C2179">
            <v>36050</v>
          </cell>
        </row>
        <row r="2180">
          <cell r="C2180">
            <v>11547.5</v>
          </cell>
        </row>
        <row r="2181">
          <cell r="C2181">
            <v>11547.5</v>
          </cell>
        </row>
        <row r="2182">
          <cell r="C2182">
            <v>11547.5</v>
          </cell>
        </row>
        <row r="2185">
          <cell r="C2185">
            <v>2902.56</v>
          </cell>
        </row>
        <row r="2186">
          <cell r="C2186">
            <v>2966.12</v>
          </cell>
        </row>
        <row r="2187">
          <cell r="C2187">
            <v>2492.37</v>
          </cell>
        </row>
        <row r="2188">
          <cell r="C2188">
            <v>1602.68</v>
          </cell>
        </row>
        <row r="2189">
          <cell r="C2189">
            <v>1646.24</v>
          </cell>
        </row>
        <row r="2190">
          <cell r="C2190">
            <v>1275.53</v>
          </cell>
        </row>
        <row r="2191">
          <cell r="C2191">
            <v>890</v>
          </cell>
          <cell r="E2191">
            <v>51.24</v>
          </cell>
        </row>
        <row r="2192">
          <cell r="C2192">
            <v>1136.96</v>
          </cell>
          <cell r="E2192">
            <v>43.31</v>
          </cell>
        </row>
        <row r="2193">
          <cell r="C2193">
            <v>1048.21</v>
          </cell>
          <cell r="E2193">
            <v>46.17</v>
          </cell>
        </row>
        <row r="2194">
          <cell r="C2194">
            <v>143703.67</v>
          </cell>
          <cell r="E2194">
            <v>5.5</v>
          </cell>
        </row>
        <row r="2195">
          <cell r="C2195">
            <v>-323.1600000000326</v>
          </cell>
        </row>
        <row r="2196">
          <cell r="C2196">
            <v>-13375.94000000041</v>
          </cell>
        </row>
        <row r="2197">
          <cell r="C2197">
            <v>-22428.75</v>
          </cell>
        </row>
        <row r="2198">
          <cell r="C2198">
            <v>51.23</v>
          </cell>
        </row>
        <row r="2199">
          <cell r="C2199">
            <v>111111.11</v>
          </cell>
        </row>
        <row r="2200">
          <cell r="C2200">
            <v>111111.11</v>
          </cell>
        </row>
        <row r="2201">
          <cell r="C2201">
            <v>111111.11</v>
          </cell>
        </row>
        <row r="2203">
          <cell r="C2203">
            <v>1750000</v>
          </cell>
        </row>
        <row r="2204">
          <cell r="C2204">
            <v>1750000</v>
          </cell>
        </row>
        <row r="2205">
          <cell r="C2205">
            <v>10405</v>
          </cell>
          <cell r="E2205">
            <v>1175</v>
          </cell>
        </row>
        <row r="2206">
          <cell r="C2206">
            <v>19334</v>
          </cell>
          <cell r="E2206">
            <v>1173</v>
          </cell>
        </row>
        <row r="2207">
          <cell r="C2207">
            <v>17954</v>
          </cell>
          <cell r="E2207">
            <v>1346</v>
          </cell>
        </row>
        <row r="2208">
          <cell r="C2208">
            <v>406546</v>
          </cell>
        </row>
        <row r="2209">
          <cell r="C2209">
            <v>592983</v>
          </cell>
        </row>
        <row r="2210">
          <cell r="C2210">
            <v>1</v>
          </cell>
        </row>
        <row r="2211">
          <cell r="C2211">
            <v>648729</v>
          </cell>
        </row>
        <row r="2212">
          <cell r="C2212">
            <v>-188863.4</v>
          </cell>
        </row>
        <row r="2213">
          <cell r="C2213">
            <v>-188435.82</v>
          </cell>
        </row>
        <row r="2214">
          <cell r="C2214">
            <v>-188006.5</v>
          </cell>
        </row>
        <row r="2215">
          <cell r="C2215">
            <v>-126539.61</v>
          </cell>
        </row>
        <row r="2216">
          <cell r="C2216">
            <v>-126187.22</v>
          </cell>
        </row>
        <row r="2217">
          <cell r="C2217">
            <v>-125833.4</v>
          </cell>
        </row>
        <row r="2218">
          <cell r="C2218">
            <v>7500</v>
          </cell>
        </row>
        <row r="2219">
          <cell r="C2219">
            <v>7500</v>
          </cell>
        </row>
        <row r="2220">
          <cell r="C2220">
            <v>7500</v>
          </cell>
        </row>
        <row r="2221">
          <cell r="C2221">
            <v>440385.86</v>
          </cell>
        </row>
        <row r="2222">
          <cell r="C2222">
            <v>69610.64</v>
          </cell>
          <cell r="E2222">
            <v>81.83</v>
          </cell>
        </row>
        <row r="2223">
          <cell r="C2223">
            <v>71435.09</v>
          </cell>
          <cell r="E2223">
            <v>81.83</v>
          </cell>
        </row>
        <row r="2224">
          <cell r="C2224">
            <v>71211.07</v>
          </cell>
          <cell r="E2224">
            <v>81.83</v>
          </cell>
        </row>
        <row r="2225">
          <cell r="C2225">
            <v>68181.73</v>
          </cell>
          <cell r="E2225">
            <v>74.1</v>
          </cell>
        </row>
        <row r="2226">
          <cell r="C2226">
            <v>42945.13</v>
          </cell>
        </row>
        <row r="2227">
          <cell r="C2227">
            <v>43222.46</v>
          </cell>
        </row>
        <row r="2228">
          <cell r="C2228">
            <v>43501.64</v>
          </cell>
        </row>
        <row r="2229">
          <cell r="E2229">
            <v>13825.37</v>
          </cell>
        </row>
        <row r="2230">
          <cell r="E2230">
            <v>13379.39</v>
          </cell>
        </row>
        <row r="2231">
          <cell r="E2231">
            <v>13825.37</v>
          </cell>
        </row>
        <row r="2232">
          <cell r="C2232">
            <v>625000</v>
          </cell>
        </row>
        <row r="2233">
          <cell r="C2233">
            <v>-708555.900000006</v>
          </cell>
        </row>
        <row r="2240">
          <cell r="C2240">
            <v>-225240.2899999991</v>
          </cell>
        </row>
        <row r="2243">
          <cell r="C2243">
            <v>333333.33</v>
          </cell>
        </row>
        <row r="2244">
          <cell r="C2244">
            <v>250000</v>
          </cell>
        </row>
        <row r="2245">
          <cell r="C2245">
            <v>233333.33</v>
          </cell>
        </row>
        <row r="2247">
          <cell r="C2247">
            <v>177.08</v>
          </cell>
        </row>
        <row r="2248">
          <cell r="C2248">
            <v>177.08</v>
          </cell>
        </row>
        <row r="2249">
          <cell r="C2249">
            <v>177.08</v>
          </cell>
        </row>
        <row r="2251">
          <cell r="C2251">
            <v>166666.67</v>
          </cell>
        </row>
        <row r="2252">
          <cell r="C2252">
            <v>83333.33</v>
          </cell>
        </row>
        <row r="2253">
          <cell r="C2253">
            <v>250000</v>
          </cell>
        </row>
        <row r="2254">
          <cell r="C2254">
            <v>250000</v>
          </cell>
        </row>
        <row r="2258">
          <cell r="C2258">
            <v>41666.63</v>
          </cell>
        </row>
        <row r="2259">
          <cell r="C2259">
            <v>87629.45</v>
          </cell>
          <cell r="F2259">
            <v>1083.14</v>
          </cell>
        </row>
        <row r="2260">
          <cell r="C2260">
            <v>41666.63</v>
          </cell>
        </row>
        <row r="2261">
          <cell r="C2261">
            <v>86840.87</v>
          </cell>
          <cell r="F2261">
            <v>1669.85</v>
          </cell>
        </row>
        <row r="2262">
          <cell r="C2262">
            <v>-1669.8499999999913</v>
          </cell>
        </row>
        <row r="2263">
          <cell r="C2263">
            <v>41666.67</v>
          </cell>
        </row>
        <row r="2264">
          <cell r="C2264">
            <v>5000</v>
          </cell>
        </row>
        <row r="2265">
          <cell r="C2265">
            <v>41666.67</v>
          </cell>
        </row>
        <row r="2266">
          <cell r="C2266">
            <v>25000</v>
          </cell>
        </row>
        <row r="2267">
          <cell r="C2267">
            <v>62500</v>
          </cell>
        </row>
        <row r="2268">
          <cell r="C2268">
            <v>36050</v>
          </cell>
        </row>
        <row r="2269">
          <cell r="C2269">
            <v>11547.5</v>
          </cell>
        </row>
        <row r="2270">
          <cell r="C2270">
            <v>11547.5</v>
          </cell>
        </row>
        <row r="2271">
          <cell r="C2271">
            <v>11547.5</v>
          </cell>
        </row>
        <row r="2272">
          <cell r="C2272">
            <v>21770.45</v>
          </cell>
        </row>
        <row r="2273">
          <cell r="C2273">
            <v>4455.17</v>
          </cell>
        </row>
        <row r="2274">
          <cell r="C2274">
            <v>2151.79</v>
          </cell>
        </row>
        <row r="2275">
          <cell r="C2275">
            <v>4061.38</v>
          </cell>
        </row>
        <row r="2276">
          <cell r="C2276">
            <v>2059.14</v>
          </cell>
        </row>
        <row r="2277">
          <cell r="C2277">
            <v>1019.24</v>
          </cell>
        </row>
        <row r="2278">
          <cell r="C2278">
            <v>2606.71</v>
          </cell>
        </row>
        <row r="2279">
          <cell r="C2279">
            <v>791.94</v>
          </cell>
        </row>
        <row r="2280">
          <cell r="C2280">
            <v>1007.42</v>
          </cell>
          <cell r="F2280">
            <v>21826.41</v>
          </cell>
        </row>
        <row r="2281">
          <cell r="C2281">
            <v>1125.58</v>
          </cell>
        </row>
        <row r="2282">
          <cell r="C2282">
            <v>1288.56</v>
          </cell>
        </row>
        <row r="2283">
          <cell r="C2283">
            <v>-20667.300000000047</v>
          </cell>
        </row>
        <row r="2284">
          <cell r="C2284">
            <v>1000000</v>
          </cell>
        </row>
        <row r="2285">
          <cell r="C2285">
            <v>1000000</v>
          </cell>
        </row>
        <row r="2286">
          <cell r="C2286">
            <v>111111.11</v>
          </cell>
        </row>
        <row r="2287">
          <cell r="C2287">
            <v>111111.11</v>
          </cell>
        </row>
        <row r="2288">
          <cell r="C2288">
            <v>111111.11</v>
          </cell>
        </row>
        <row r="2289">
          <cell r="F2289">
            <v>22108.89</v>
          </cell>
        </row>
        <row r="2290">
          <cell r="F2290">
            <v>17299.7</v>
          </cell>
        </row>
        <row r="2291">
          <cell r="F2291">
            <v>10276.03</v>
          </cell>
        </row>
        <row r="2293">
          <cell r="C2293">
            <v>83333.33</v>
          </cell>
        </row>
        <row r="2294">
          <cell r="C2294">
            <v>129913.13</v>
          </cell>
        </row>
        <row r="2295">
          <cell r="C2295">
            <v>62500</v>
          </cell>
        </row>
        <row r="2296">
          <cell r="C2296">
            <v>58333.33</v>
          </cell>
        </row>
        <row r="2297">
          <cell r="C2297">
            <v>61155</v>
          </cell>
        </row>
        <row r="2298">
          <cell r="C2298">
            <v>83333.33</v>
          </cell>
        </row>
        <row r="2299">
          <cell r="C2299">
            <v>83333.33</v>
          </cell>
        </row>
        <row r="2300">
          <cell r="C2300">
            <v>83333.33</v>
          </cell>
        </row>
        <row r="2301">
          <cell r="C2301">
            <v>258.2399999999907</v>
          </cell>
        </row>
        <row r="2302">
          <cell r="C2302">
            <v>133583.57</v>
          </cell>
        </row>
        <row r="2303">
          <cell r="C2303">
            <v>201580</v>
          </cell>
        </row>
        <row r="2304">
          <cell r="C2304">
            <v>389.69</v>
          </cell>
        </row>
        <row r="2305">
          <cell r="C2305">
            <v>1066.3699999999953</v>
          </cell>
        </row>
        <row r="2306">
          <cell r="C2306">
            <v>264093.42</v>
          </cell>
        </row>
        <row r="2307">
          <cell r="C2307">
            <v>-754.35</v>
          </cell>
        </row>
        <row r="2308">
          <cell r="C2308">
            <v>803.6499999999942</v>
          </cell>
        </row>
        <row r="2309">
          <cell r="C2309">
            <v>130399.41</v>
          </cell>
        </row>
        <row r="2310">
          <cell r="C2310">
            <v>-755.6500000000087</v>
          </cell>
        </row>
        <row r="2311">
          <cell r="C2311">
            <v>131420.3</v>
          </cell>
        </row>
        <row r="2312">
          <cell r="C2312">
            <v>-1010.17</v>
          </cell>
        </row>
        <row r="2313">
          <cell r="C2313">
            <v>62500</v>
          </cell>
        </row>
        <row r="2314">
          <cell r="C2314">
            <v>62500</v>
          </cell>
        </row>
        <row r="2315">
          <cell r="C2315">
            <v>62500</v>
          </cell>
        </row>
        <row r="2316">
          <cell r="C2316">
            <v>62500</v>
          </cell>
        </row>
        <row r="2317">
          <cell r="C2317">
            <v>62500</v>
          </cell>
        </row>
        <row r="2318">
          <cell r="C2318">
            <v>62500</v>
          </cell>
        </row>
        <row r="2319">
          <cell r="C2319">
            <v>41666.67</v>
          </cell>
        </row>
        <row r="2320">
          <cell r="C2320">
            <v>41666.67</v>
          </cell>
        </row>
        <row r="2321">
          <cell r="C2321">
            <v>125000</v>
          </cell>
        </row>
        <row r="2322">
          <cell r="C2322">
            <v>125000</v>
          </cell>
        </row>
        <row r="2324">
          <cell r="C2324">
            <v>2324.570000000065</v>
          </cell>
        </row>
        <row r="2325">
          <cell r="C2325">
            <v>55087.8</v>
          </cell>
        </row>
        <row r="2326">
          <cell r="C2326">
            <v>-57281.52999999991</v>
          </cell>
        </row>
        <row r="2327">
          <cell r="C2327">
            <v>55637.31</v>
          </cell>
        </row>
        <row r="2328">
          <cell r="C2328">
            <v>43365.919999999925</v>
          </cell>
        </row>
        <row r="2330">
          <cell r="C2330">
            <v>2322.560000000056</v>
          </cell>
        </row>
        <row r="2331">
          <cell r="C2331">
            <v>9511.040000000037</v>
          </cell>
        </row>
        <row r="2332">
          <cell r="C2332">
            <v>-24000.040000000037</v>
          </cell>
        </row>
        <row r="2335">
          <cell r="C2335">
            <v>2295.8499999998603</v>
          </cell>
        </row>
        <row r="2337">
          <cell r="C2337">
            <v>38370.94000000006</v>
          </cell>
        </row>
        <row r="2338">
          <cell r="C2338">
            <v>-52693.359999999986</v>
          </cell>
        </row>
        <row r="2343">
          <cell r="C2343">
            <v>35714.29</v>
          </cell>
        </row>
        <row r="2344">
          <cell r="C2344">
            <v>35714.29</v>
          </cell>
        </row>
        <row r="2345">
          <cell r="C2345">
            <v>6960.33</v>
          </cell>
        </row>
        <row r="2346">
          <cell r="C2346">
            <v>998.5500000000466</v>
          </cell>
        </row>
        <row r="2347">
          <cell r="C2347">
            <v>7749.3</v>
          </cell>
        </row>
        <row r="2348">
          <cell r="C2348">
            <v>-4687.95000000007</v>
          </cell>
        </row>
        <row r="2349">
          <cell r="C2349">
            <v>13734.77</v>
          </cell>
        </row>
        <row r="2350">
          <cell r="C2350">
            <v>10961.61</v>
          </cell>
        </row>
        <row r="2351">
          <cell r="C2351">
            <v>3372.69</v>
          </cell>
        </row>
        <row r="2352">
          <cell r="C2352">
            <v>2604.87</v>
          </cell>
        </row>
        <row r="2353">
          <cell r="C2353">
            <v>3167.88</v>
          </cell>
        </row>
        <row r="2354">
          <cell r="C2354">
            <v>-21010.34</v>
          </cell>
        </row>
        <row r="2356">
          <cell r="C2356">
            <v>125000</v>
          </cell>
        </row>
        <row r="2357">
          <cell r="C2357">
            <v>125000</v>
          </cell>
        </row>
        <row r="2358">
          <cell r="C2358">
            <v>250000</v>
          </cell>
        </row>
        <row r="2359">
          <cell r="C2359">
            <v>283333.33</v>
          </cell>
        </row>
        <row r="2360">
          <cell r="C2360">
            <v>179017.92</v>
          </cell>
        </row>
        <row r="2361">
          <cell r="C2361">
            <v>180151.39</v>
          </cell>
        </row>
        <row r="2362">
          <cell r="C2362">
            <v>180970.93</v>
          </cell>
        </row>
        <row r="2363">
          <cell r="C2363">
            <v>110161.24</v>
          </cell>
        </row>
        <row r="2364">
          <cell r="C2364">
            <v>110526.32</v>
          </cell>
        </row>
        <row r="2365">
          <cell r="C2365">
            <v>111218.01</v>
          </cell>
        </row>
        <row r="2366">
          <cell r="C2366">
            <v>160</v>
          </cell>
        </row>
        <row r="2367">
          <cell r="C2367">
            <v>160</v>
          </cell>
        </row>
        <row r="2368">
          <cell r="C2368">
            <v>160</v>
          </cell>
        </row>
        <row r="2369">
          <cell r="C2369">
            <v>123512.5</v>
          </cell>
        </row>
        <row r="2370">
          <cell r="C2370">
            <v>124162.38</v>
          </cell>
        </row>
        <row r="2371">
          <cell r="C2371">
            <v>124815.69</v>
          </cell>
        </row>
        <row r="2372">
          <cell r="C2372">
            <v>375000</v>
          </cell>
        </row>
        <row r="2373">
          <cell r="C2373">
            <v>41666.67</v>
          </cell>
        </row>
        <row r="2374">
          <cell r="C2374">
            <v>41666.67</v>
          </cell>
        </row>
        <row r="2375">
          <cell r="C2375">
            <v>250000</v>
          </cell>
        </row>
        <row r="2376">
          <cell r="C2376">
            <v>250000</v>
          </cell>
        </row>
        <row r="2377">
          <cell r="C2377">
            <v>83333.32999999996</v>
          </cell>
        </row>
        <row r="2378">
          <cell r="C2378">
            <v>83333.33</v>
          </cell>
        </row>
        <row r="2379">
          <cell r="C2379">
            <v>4836.58</v>
          </cell>
        </row>
        <row r="2383">
          <cell r="C2383">
            <v>-0.8999999999978172</v>
          </cell>
        </row>
        <row r="2384">
          <cell r="C2384">
            <v>238.1</v>
          </cell>
        </row>
        <row r="2385">
          <cell r="C2385">
            <v>238.1</v>
          </cell>
        </row>
        <row r="2386">
          <cell r="C2386">
            <v>238.1</v>
          </cell>
        </row>
        <row r="2387">
          <cell r="C2387">
            <v>77.25</v>
          </cell>
        </row>
        <row r="2388">
          <cell r="C2388">
            <v>77.77</v>
          </cell>
        </row>
        <row r="2389">
          <cell r="C2389">
            <v>93.48</v>
          </cell>
        </row>
        <row r="2390">
          <cell r="C2390">
            <v>35.91</v>
          </cell>
        </row>
        <row r="2391">
          <cell r="C2391">
            <v>36.14</v>
          </cell>
        </row>
        <row r="2392">
          <cell r="C2392">
            <v>41.2</v>
          </cell>
        </row>
        <row r="2393">
          <cell r="C2393">
            <v>-0.1000000000003638</v>
          </cell>
        </row>
        <row r="2394">
          <cell r="C2394">
            <v>54.17</v>
          </cell>
        </row>
        <row r="2395">
          <cell r="C2395">
            <v>54.17</v>
          </cell>
        </row>
        <row r="2396">
          <cell r="C2396">
            <v>54.17</v>
          </cell>
        </row>
        <row r="2397">
          <cell r="C2397">
            <v>106.67</v>
          </cell>
        </row>
        <row r="2398">
          <cell r="C2398">
            <v>106.67</v>
          </cell>
        </row>
        <row r="2399">
          <cell r="C2399">
            <v>17813.29</v>
          </cell>
        </row>
        <row r="2400">
          <cell r="C2400">
            <v>100</v>
          </cell>
        </row>
        <row r="2401">
          <cell r="C2401">
            <v>100</v>
          </cell>
        </row>
        <row r="2402">
          <cell r="C2402">
            <v>100</v>
          </cell>
        </row>
        <row r="2403">
          <cell r="C2403">
            <v>142.86</v>
          </cell>
        </row>
        <row r="2404">
          <cell r="C2404">
            <v>142.86</v>
          </cell>
        </row>
        <row r="2405">
          <cell r="C2405">
            <v>142.86</v>
          </cell>
        </row>
        <row r="2406">
          <cell r="C2406">
            <v>33.19</v>
          </cell>
        </row>
        <row r="2407">
          <cell r="C2407">
            <v>33.41</v>
          </cell>
        </row>
        <row r="2408">
          <cell r="C2408">
            <v>45.57</v>
          </cell>
        </row>
        <row r="2409">
          <cell r="C2409">
            <v>111.11</v>
          </cell>
        </row>
        <row r="2410">
          <cell r="C2410">
            <v>111.11</v>
          </cell>
        </row>
        <row r="2411">
          <cell r="C2411">
            <v>111.11</v>
          </cell>
        </row>
        <row r="2412">
          <cell r="C2412">
            <v>78.33</v>
          </cell>
        </row>
        <row r="2413">
          <cell r="C2413">
            <v>78.33</v>
          </cell>
        </row>
        <row r="2414">
          <cell r="C2414">
            <v>78.33</v>
          </cell>
        </row>
        <row r="2415">
          <cell r="C2415">
            <v>133.33</v>
          </cell>
        </row>
        <row r="2416">
          <cell r="C2416">
            <v>133.33</v>
          </cell>
        </row>
        <row r="2417">
          <cell r="C2417">
            <v>133.33</v>
          </cell>
        </row>
        <row r="2418">
          <cell r="C2418">
            <v>166.67</v>
          </cell>
        </row>
        <row r="2419">
          <cell r="C2419">
            <v>166.67</v>
          </cell>
        </row>
        <row r="2420">
          <cell r="C2420">
            <v>166.67</v>
          </cell>
        </row>
        <row r="2421">
          <cell r="C2421">
            <v>125</v>
          </cell>
        </row>
        <row r="2422">
          <cell r="C2422">
            <v>125</v>
          </cell>
        </row>
        <row r="2423">
          <cell r="C2423">
            <v>125</v>
          </cell>
        </row>
        <row r="2424">
          <cell r="C2424">
            <v>83.33</v>
          </cell>
        </row>
        <row r="2425">
          <cell r="C2425">
            <v>83.33</v>
          </cell>
        </row>
        <row r="2426">
          <cell r="C2426">
            <v>83.33</v>
          </cell>
        </row>
        <row r="2427">
          <cell r="C2427">
            <v>116.67</v>
          </cell>
        </row>
        <row r="2428">
          <cell r="C2428">
            <v>116.67</v>
          </cell>
        </row>
        <row r="2429">
          <cell r="C2429">
            <v>116.67</v>
          </cell>
        </row>
        <row r="2430">
          <cell r="C2430">
            <v>64.17</v>
          </cell>
        </row>
        <row r="2431">
          <cell r="C2431">
            <v>64.17</v>
          </cell>
        </row>
        <row r="2432">
          <cell r="C2432">
            <v>64.17</v>
          </cell>
        </row>
        <row r="2433">
          <cell r="C2433">
            <v>125</v>
          </cell>
        </row>
        <row r="2434">
          <cell r="C2434">
            <v>125</v>
          </cell>
        </row>
        <row r="2435">
          <cell r="C2435">
            <v>125</v>
          </cell>
        </row>
        <row r="2436">
          <cell r="C2436">
            <v>83.33</v>
          </cell>
        </row>
        <row r="2437">
          <cell r="C2437">
            <v>83.33</v>
          </cell>
        </row>
        <row r="2438">
          <cell r="C2438">
            <v>83.33</v>
          </cell>
        </row>
        <row r="2439">
          <cell r="C2439">
            <v>116.67</v>
          </cell>
        </row>
        <row r="2440">
          <cell r="C2440">
            <v>116.67</v>
          </cell>
        </row>
        <row r="2441">
          <cell r="C2441">
            <v>116.67</v>
          </cell>
        </row>
        <row r="2442">
          <cell r="C2442">
            <v>150</v>
          </cell>
        </row>
        <row r="2443">
          <cell r="C2443">
            <v>150</v>
          </cell>
        </row>
        <row r="2444">
          <cell r="C2444">
            <v>150</v>
          </cell>
        </row>
        <row r="2445">
          <cell r="C2445">
            <v>177.78</v>
          </cell>
        </row>
        <row r="2446">
          <cell r="C2446">
            <v>177.78</v>
          </cell>
        </row>
        <row r="2447">
          <cell r="C2447">
            <v>177.78</v>
          </cell>
        </row>
        <row r="2448">
          <cell r="C2448">
            <v>211.27</v>
          </cell>
        </row>
        <row r="2449">
          <cell r="C2449">
            <v>211.27</v>
          </cell>
        </row>
        <row r="2450">
          <cell r="C2450">
            <v>211.27</v>
          </cell>
        </row>
        <row r="2451">
          <cell r="C2451">
            <v>73.33</v>
          </cell>
        </row>
        <row r="2452">
          <cell r="C2452">
            <v>73.33</v>
          </cell>
        </row>
        <row r="2453">
          <cell r="C2453">
            <v>73.33</v>
          </cell>
        </row>
        <row r="2454">
          <cell r="C2454">
            <v>116.67</v>
          </cell>
        </row>
        <row r="2455">
          <cell r="C2455">
            <v>116.67</v>
          </cell>
        </row>
        <row r="2456">
          <cell r="C2456">
            <v>116.67</v>
          </cell>
        </row>
        <row r="2457">
          <cell r="C2457">
            <v>125</v>
          </cell>
        </row>
        <row r="2458">
          <cell r="C2458">
            <v>125</v>
          </cell>
        </row>
        <row r="2459">
          <cell r="C2459">
            <v>125</v>
          </cell>
        </row>
        <row r="2460">
          <cell r="C2460">
            <v>253.33</v>
          </cell>
        </row>
        <row r="2461">
          <cell r="C2461">
            <v>253.33</v>
          </cell>
        </row>
        <row r="2462">
          <cell r="C2462">
            <v>253.33</v>
          </cell>
        </row>
        <row r="2463">
          <cell r="C2463">
            <v>76.07</v>
          </cell>
        </row>
        <row r="2464">
          <cell r="C2464">
            <v>76.07</v>
          </cell>
        </row>
        <row r="2465">
          <cell r="C2465">
            <v>76.07</v>
          </cell>
        </row>
        <row r="2466">
          <cell r="C2466">
            <v>93.33</v>
          </cell>
        </row>
        <row r="2467">
          <cell r="C2467">
            <v>93.33</v>
          </cell>
        </row>
        <row r="2468">
          <cell r="C2468">
            <v>93.33</v>
          </cell>
        </row>
        <row r="2469">
          <cell r="C2469">
            <v>260.42</v>
          </cell>
        </row>
        <row r="2470">
          <cell r="C2470">
            <v>260.42</v>
          </cell>
        </row>
        <row r="2471">
          <cell r="C2471">
            <v>260.42</v>
          </cell>
        </row>
        <row r="2472">
          <cell r="C2472">
            <v>166.67</v>
          </cell>
        </row>
        <row r="2473">
          <cell r="C2473">
            <v>166.67</v>
          </cell>
        </row>
        <row r="2474">
          <cell r="C2474">
            <v>41.67</v>
          </cell>
        </row>
        <row r="2475">
          <cell r="C2475">
            <v>41.67</v>
          </cell>
        </row>
        <row r="2476">
          <cell r="C2476">
            <v>62.42</v>
          </cell>
        </row>
        <row r="2477">
          <cell r="C2477">
            <v>62.42</v>
          </cell>
        </row>
        <row r="2478">
          <cell r="C2478">
            <v>34728.19</v>
          </cell>
        </row>
        <row r="2480">
          <cell r="C2480">
            <v>25000</v>
          </cell>
        </row>
        <row r="2481">
          <cell r="C2481">
            <v>103.14</v>
          </cell>
          <cell r="E2481">
            <v>3.39</v>
          </cell>
        </row>
        <row r="2482">
          <cell r="C2482">
            <v>103.83</v>
          </cell>
          <cell r="E2482">
            <v>3.37</v>
          </cell>
        </row>
        <row r="2483">
          <cell r="C2483">
            <v>114.59</v>
          </cell>
          <cell r="E2483">
            <v>3.02</v>
          </cell>
        </row>
        <row r="2484">
          <cell r="C2484">
            <v>62.42</v>
          </cell>
        </row>
        <row r="2485">
          <cell r="C2485">
            <v>62.42</v>
          </cell>
        </row>
        <row r="2486">
          <cell r="C2486">
            <v>93.33</v>
          </cell>
        </row>
        <row r="2487">
          <cell r="C2487">
            <v>93.33</v>
          </cell>
        </row>
        <row r="2488">
          <cell r="C2488">
            <v>400</v>
          </cell>
        </row>
        <row r="2489">
          <cell r="C2489">
            <v>400</v>
          </cell>
        </row>
        <row r="2490">
          <cell r="C2490">
            <v>115.16</v>
          </cell>
        </row>
        <row r="2491">
          <cell r="C2491">
            <v>99.83</v>
          </cell>
        </row>
        <row r="2492">
          <cell r="C2492">
            <v>149.46</v>
          </cell>
        </row>
        <row r="2493">
          <cell r="C2493">
            <v>8682.05</v>
          </cell>
        </row>
        <row r="2494">
          <cell r="C2494">
            <v>146.67</v>
          </cell>
        </row>
        <row r="2495">
          <cell r="C2495">
            <v>146.67</v>
          </cell>
        </row>
        <row r="2496">
          <cell r="C2496">
            <v>146.67</v>
          </cell>
        </row>
        <row r="2497">
          <cell r="C2497">
            <v>373.33</v>
          </cell>
        </row>
        <row r="2498">
          <cell r="C2498">
            <v>373.33</v>
          </cell>
        </row>
        <row r="2499">
          <cell r="C2499">
            <v>373.33</v>
          </cell>
        </row>
        <row r="2500">
          <cell r="C2500">
            <v>177.78</v>
          </cell>
        </row>
        <row r="2501">
          <cell r="C2501">
            <v>177.78</v>
          </cell>
        </row>
        <row r="2502">
          <cell r="C2502">
            <v>177.78</v>
          </cell>
        </row>
        <row r="2503">
          <cell r="C2503">
            <v>104.17</v>
          </cell>
        </row>
        <row r="2504">
          <cell r="C2504">
            <v>104.17</v>
          </cell>
        </row>
        <row r="2505">
          <cell r="C2505">
            <v>104.17</v>
          </cell>
        </row>
        <row r="2506">
          <cell r="C2506">
            <v>100</v>
          </cell>
        </row>
        <row r="2507">
          <cell r="C2507">
            <v>100</v>
          </cell>
        </row>
        <row r="2508">
          <cell r="C2508">
            <v>100</v>
          </cell>
        </row>
        <row r="2509">
          <cell r="C2509">
            <v>111.11</v>
          </cell>
        </row>
        <row r="2510">
          <cell r="C2510">
            <v>111.11</v>
          </cell>
        </row>
        <row r="2511">
          <cell r="C2511">
            <v>111.11</v>
          </cell>
        </row>
        <row r="2512">
          <cell r="C2512">
            <v>260</v>
          </cell>
        </row>
        <row r="2513">
          <cell r="C2513">
            <v>260</v>
          </cell>
        </row>
        <row r="2514">
          <cell r="C2514">
            <v>260</v>
          </cell>
        </row>
        <row r="2515">
          <cell r="C2515">
            <v>213.33</v>
          </cell>
        </row>
        <row r="2516">
          <cell r="C2516">
            <v>213.33</v>
          </cell>
        </row>
        <row r="2517">
          <cell r="C2517">
            <v>213.33</v>
          </cell>
        </row>
        <row r="2519">
          <cell r="C2519">
            <v>1900000</v>
          </cell>
        </row>
        <row r="2524">
          <cell r="C2524">
            <v>-0.25</v>
          </cell>
        </row>
        <row r="2525">
          <cell r="C2525">
            <v>26846.63</v>
          </cell>
        </row>
        <row r="2526">
          <cell r="C2526">
            <v>40228.82</v>
          </cell>
        </row>
        <row r="2527">
          <cell r="C2527">
            <v>95407.18</v>
          </cell>
        </row>
        <row r="2528">
          <cell r="C2528">
            <v>41666.67</v>
          </cell>
        </row>
        <row r="2529">
          <cell r="C2529">
            <v>166666.65</v>
          </cell>
        </row>
        <row r="2530">
          <cell r="C2530">
            <v>1827.96</v>
          </cell>
        </row>
        <row r="2531">
          <cell r="C2531">
            <v>180580.63</v>
          </cell>
        </row>
        <row r="2532">
          <cell r="C2532">
            <v>-130088.15999999992</v>
          </cell>
        </row>
        <row r="2533">
          <cell r="C2533">
            <v>772464.69</v>
          </cell>
        </row>
        <row r="2534">
          <cell r="C2534">
            <v>719585.09</v>
          </cell>
        </row>
        <row r="2535">
          <cell r="C2535">
            <v>-2147.1500000000233</v>
          </cell>
        </row>
        <row r="2536">
          <cell r="C2536">
            <v>121356.21999999997</v>
          </cell>
        </row>
        <row r="2537">
          <cell r="C2537">
            <v>128602.91</v>
          </cell>
        </row>
        <row r="2538">
          <cell r="C2538">
            <v>63734.91</v>
          </cell>
        </row>
        <row r="2539">
          <cell r="C2539">
            <v>-5934.199999999953</v>
          </cell>
        </row>
        <row r="2540">
          <cell r="C2540">
            <v>137958.35</v>
          </cell>
        </row>
        <row r="2543">
          <cell r="C2543">
            <v>-74.88999999999942</v>
          </cell>
        </row>
        <row r="2544">
          <cell r="C2544">
            <v>87629.45</v>
          </cell>
          <cell r="F2544">
            <v>1083.14</v>
          </cell>
        </row>
        <row r="2545">
          <cell r="C2545">
            <v>62497.28</v>
          </cell>
        </row>
        <row r="2546">
          <cell r="C2546">
            <v>62500</v>
          </cell>
        </row>
        <row r="2547">
          <cell r="C2547">
            <v>368879.8</v>
          </cell>
        </row>
        <row r="2548">
          <cell r="C2548">
            <v>41666.67</v>
          </cell>
        </row>
        <row r="2549">
          <cell r="C2549">
            <v>41666.67</v>
          </cell>
        </row>
        <row r="2550">
          <cell r="C2550">
            <v>41666.67</v>
          </cell>
        </row>
        <row r="2551">
          <cell r="C2551">
            <v>-0.3299999999580905</v>
          </cell>
        </row>
        <row r="2552">
          <cell r="C2552">
            <v>83333.33</v>
          </cell>
        </row>
        <row r="2553">
          <cell r="C2553">
            <v>83333.33</v>
          </cell>
        </row>
        <row r="2554">
          <cell r="C2554">
            <v>83333.33</v>
          </cell>
        </row>
        <row r="2555">
          <cell r="C2555">
            <v>37251</v>
          </cell>
        </row>
        <row r="2556">
          <cell r="C2556">
            <v>38230</v>
          </cell>
        </row>
        <row r="2557">
          <cell r="C2557">
            <v>38607</v>
          </cell>
        </row>
        <row r="2558">
          <cell r="C2558">
            <v>171237.28</v>
          </cell>
          <cell r="E2558">
            <v>189.89</v>
          </cell>
        </row>
        <row r="2559">
          <cell r="C2559">
            <v>170963.46</v>
          </cell>
          <cell r="E2559">
            <v>189.89</v>
          </cell>
        </row>
        <row r="2560">
          <cell r="C2560">
            <v>174994.25</v>
          </cell>
          <cell r="E2560">
            <v>189.89</v>
          </cell>
        </row>
        <row r="2564">
          <cell r="C2564">
            <v>152889.7</v>
          </cell>
          <cell r="E2564">
            <v>146.88</v>
          </cell>
        </row>
        <row r="2565">
          <cell r="C2565">
            <v>61185</v>
          </cell>
        </row>
        <row r="2566">
          <cell r="C2566">
            <v>700</v>
          </cell>
        </row>
        <row r="2567">
          <cell r="C2567">
            <v>875</v>
          </cell>
          <cell r="E2567">
            <v>13.75</v>
          </cell>
        </row>
        <row r="2568">
          <cell r="C2568">
            <v>15134.46</v>
          </cell>
          <cell r="E2568">
            <v>105.9</v>
          </cell>
        </row>
        <row r="2569">
          <cell r="C2569">
            <v>2500</v>
          </cell>
          <cell r="E2569">
            <v>30</v>
          </cell>
        </row>
        <row r="2570">
          <cell r="C2570">
            <v>412.5</v>
          </cell>
          <cell r="E2570">
            <v>9.13</v>
          </cell>
        </row>
        <row r="2571">
          <cell r="C2571">
            <v>500000</v>
          </cell>
          <cell r="E2571">
            <v>5005</v>
          </cell>
        </row>
        <row r="2572">
          <cell r="C2572">
            <v>30084</v>
          </cell>
          <cell r="E2572">
            <v>305.84</v>
          </cell>
        </row>
        <row r="2573">
          <cell r="C2573">
            <v>1680</v>
          </cell>
          <cell r="E2573">
            <v>17.6</v>
          </cell>
        </row>
        <row r="2574">
          <cell r="C2574">
            <v>910</v>
          </cell>
          <cell r="E2574">
            <v>11.83</v>
          </cell>
        </row>
        <row r="2575">
          <cell r="C2575">
            <v>746721.29</v>
          </cell>
          <cell r="E2575">
            <v>7487.21</v>
          </cell>
        </row>
        <row r="2576">
          <cell r="C2576">
            <v>160773.21</v>
          </cell>
        </row>
        <row r="2577">
          <cell r="C2577">
            <v>2600</v>
          </cell>
          <cell r="E2577">
            <v>31</v>
          </cell>
        </row>
        <row r="2578">
          <cell r="C2578">
            <v>2600</v>
          </cell>
          <cell r="E2578">
            <v>31</v>
          </cell>
        </row>
        <row r="2579">
          <cell r="C2579">
            <v>625000</v>
          </cell>
          <cell r="E2579">
            <v>6255</v>
          </cell>
        </row>
        <row r="2580">
          <cell r="C2580">
            <v>12351.76</v>
          </cell>
          <cell r="E2580">
            <v>103.81</v>
          </cell>
        </row>
        <row r="2581">
          <cell r="C2581">
            <v>527.78</v>
          </cell>
        </row>
        <row r="2582">
          <cell r="C2582">
            <v>527.78</v>
          </cell>
        </row>
        <row r="2583">
          <cell r="C2583">
            <v>2111.13</v>
          </cell>
          <cell r="E2583">
            <v>26.11</v>
          </cell>
        </row>
        <row r="2584">
          <cell r="C2584">
            <v>3166.61</v>
          </cell>
          <cell r="E2584">
            <v>36.67</v>
          </cell>
        </row>
        <row r="2585">
          <cell r="C2585">
            <v>222.22</v>
          </cell>
        </row>
        <row r="2586">
          <cell r="C2586">
            <v>1354216.53</v>
          </cell>
          <cell r="E2586">
            <v>13562.17</v>
          </cell>
        </row>
        <row r="2587">
          <cell r="C2587">
            <v>141289.86</v>
          </cell>
        </row>
        <row r="2588">
          <cell r="C2588">
            <v>305.56</v>
          </cell>
        </row>
        <row r="2589">
          <cell r="C2589">
            <v>305.56</v>
          </cell>
        </row>
        <row r="2590">
          <cell r="C2590">
            <v>126439.99</v>
          </cell>
          <cell r="E2590">
            <v>1128.91</v>
          </cell>
        </row>
        <row r="2591">
          <cell r="C2591">
            <v>18459</v>
          </cell>
          <cell r="E2591">
            <v>169.08</v>
          </cell>
        </row>
        <row r="2592">
          <cell r="C2592">
            <v>1111.11</v>
          </cell>
        </row>
        <row r="2593">
          <cell r="C2593">
            <v>1111.11</v>
          </cell>
        </row>
        <row r="2594">
          <cell r="C2594">
            <v>1111.11</v>
          </cell>
        </row>
        <row r="2595">
          <cell r="C2595">
            <v>1111.11</v>
          </cell>
        </row>
        <row r="2596">
          <cell r="C2596">
            <v>1111.11</v>
          </cell>
        </row>
        <row r="2597">
          <cell r="C2597">
            <v>1111.11</v>
          </cell>
        </row>
        <row r="2598">
          <cell r="C2598">
            <v>8820</v>
          </cell>
          <cell r="E2598">
            <v>85.85</v>
          </cell>
        </row>
        <row r="2599">
          <cell r="C2599">
            <v>4410</v>
          </cell>
          <cell r="E2599">
            <v>45.43</v>
          </cell>
        </row>
        <row r="2600">
          <cell r="C2600">
            <v>3612</v>
          </cell>
          <cell r="E2600">
            <v>38.11</v>
          </cell>
        </row>
        <row r="2601">
          <cell r="C2601">
            <v>18200</v>
          </cell>
          <cell r="E2601">
            <v>173</v>
          </cell>
        </row>
        <row r="2602">
          <cell r="C2602">
            <v>453.33</v>
          </cell>
        </row>
        <row r="2603">
          <cell r="C2603">
            <v>453.33</v>
          </cell>
        </row>
        <row r="2604">
          <cell r="C2604">
            <v>453.33</v>
          </cell>
        </row>
        <row r="2605">
          <cell r="C2605">
            <v>453.33</v>
          </cell>
        </row>
        <row r="2606">
          <cell r="C2606">
            <v>453.33</v>
          </cell>
        </row>
        <row r="2607">
          <cell r="C2607">
            <v>453.33</v>
          </cell>
        </row>
        <row r="2608">
          <cell r="C2608">
            <v>4300</v>
          </cell>
          <cell r="E2608">
            <v>48</v>
          </cell>
        </row>
        <row r="2609">
          <cell r="C2609">
            <v>133.33</v>
          </cell>
        </row>
        <row r="2610">
          <cell r="C2610">
            <v>133.33</v>
          </cell>
        </row>
        <row r="2611">
          <cell r="C2611">
            <v>133.33</v>
          </cell>
        </row>
        <row r="2612">
          <cell r="C2612">
            <v>133.33</v>
          </cell>
        </row>
        <row r="2613">
          <cell r="C2613">
            <v>133.33</v>
          </cell>
        </row>
        <row r="2614">
          <cell r="C2614">
            <v>133.33</v>
          </cell>
        </row>
        <row r="2615">
          <cell r="C2615">
            <v>36971.5</v>
          </cell>
        </row>
        <row r="2616">
          <cell r="C2616">
            <v>554572.5</v>
          </cell>
          <cell r="E2616">
            <v>5545.73</v>
          </cell>
          <cell r="F2616">
            <v>5</v>
          </cell>
        </row>
        <row r="2617">
          <cell r="C2617">
            <v>70604.75</v>
          </cell>
        </row>
        <row r="2618">
          <cell r="C2618">
            <v>1059071.25</v>
          </cell>
          <cell r="E2618">
            <v>10590.71</v>
          </cell>
        </row>
        <row r="2619">
          <cell r="C2619">
            <v>238.33</v>
          </cell>
        </row>
        <row r="2620">
          <cell r="C2620">
            <v>238.33</v>
          </cell>
        </row>
        <row r="2621">
          <cell r="C2621">
            <v>238.33</v>
          </cell>
        </row>
        <row r="2622">
          <cell r="C2622">
            <v>238.33</v>
          </cell>
        </row>
        <row r="2623">
          <cell r="C2623">
            <v>238.33</v>
          </cell>
        </row>
        <row r="2624">
          <cell r="C2624">
            <v>238.33</v>
          </cell>
        </row>
        <row r="2625">
          <cell r="C2625">
            <v>547170.5</v>
          </cell>
          <cell r="E2625">
            <v>5</v>
          </cell>
        </row>
        <row r="2626">
          <cell r="C2626">
            <v>28605.79</v>
          </cell>
          <cell r="E2626">
            <v>274.23</v>
          </cell>
        </row>
        <row r="2627">
          <cell r="C2627">
            <v>333.33</v>
          </cell>
        </row>
        <row r="2628">
          <cell r="C2628">
            <v>333.33</v>
          </cell>
        </row>
        <row r="2629">
          <cell r="C2629">
            <v>333.33</v>
          </cell>
        </row>
        <row r="2630">
          <cell r="C2630">
            <v>333.33</v>
          </cell>
        </row>
        <row r="2631">
          <cell r="C2631">
            <v>333.33</v>
          </cell>
        </row>
        <row r="2632">
          <cell r="C2632">
            <v>333.33</v>
          </cell>
        </row>
        <row r="2633">
          <cell r="C2633">
            <v>198.48</v>
          </cell>
        </row>
        <row r="2634">
          <cell r="C2634">
            <v>198.48</v>
          </cell>
        </row>
        <row r="2635">
          <cell r="C2635">
            <v>198.48</v>
          </cell>
        </row>
        <row r="2636">
          <cell r="C2636">
            <v>774007.48</v>
          </cell>
          <cell r="E2636">
            <v>5</v>
          </cell>
        </row>
        <row r="2637">
          <cell r="C2637">
            <v>48.91</v>
          </cell>
          <cell r="E2637">
            <v>0.64</v>
          </cell>
        </row>
        <row r="2638">
          <cell r="C2638">
            <v>49.23</v>
          </cell>
          <cell r="E2638">
            <v>0.63</v>
          </cell>
        </row>
        <row r="2639">
          <cell r="C2639">
            <v>51.42</v>
          </cell>
          <cell r="E2639">
            <v>0.56</v>
          </cell>
        </row>
        <row r="2640">
          <cell r="C2640">
            <v>833.33</v>
          </cell>
        </row>
        <row r="2641">
          <cell r="C2641">
            <v>833.33</v>
          </cell>
        </row>
        <row r="2642">
          <cell r="C2642">
            <v>833.33</v>
          </cell>
        </row>
        <row r="2643">
          <cell r="C2643">
            <v>4275</v>
          </cell>
          <cell r="E2643">
            <v>45.5</v>
          </cell>
        </row>
        <row r="2644">
          <cell r="C2644">
            <v>904156.14</v>
          </cell>
          <cell r="E2644">
            <v>9046.56</v>
          </cell>
        </row>
        <row r="2645">
          <cell r="C2645">
            <v>122.67</v>
          </cell>
        </row>
        <row r="2646">
          <cell r="C2646">
            <v>122.67</v>
          </cell>
        </row>
        <row r="2647">
          <cell r="C2647">
            <v>122.67</v>
          </cell>
        </row>
        <row r="2648">
          <cell r="C2648">
            <v>138.89</v>
          </cell>
        </row>
        <row r="2649">
          <cell r="C2649">
            <v>138.89</v>
          </cell>
        </row>
        <row r="2650">
          <cell r="C2650">
            <v>138.89</v>
          </cell>
        </row>
        <row r="2651">
          <cell r="C2651">
            <v>15259.97</v>
          </cell>
          <cell r="E2651">
            <v>150.33</v>
          </cell>
        </row>
        <row r="2652">
          <cell r="C2652">
            <v>40.15</v>
          </cell>
          <cell r="E2652">
            <v>0.68</v>
          </cell>
        </row>
        <row r="2653">
          <cell r="C2653">
            <v>40.42</v>
          </cell>
          <cell r="E2653">
            <v>0.67</v>
          </cell>
        </row>
        <row r="2654">
          <cell r="C2654">
            <v>42.67</v>
          </cell>
          <cell r="E2654">
            <v>0.6</v>
          </cell>
        </row>
        <row r="2655">
          <cell r="C2655">
            <v>214.29</v>
          </cell>
        </row>
        <row r="2656">
          <cell r="C2656">
            <v>214.29</v>
          </cell>
        </row>
        <row r="2657">
          <cell r="C2657">
            <v>214.29</v>
          </cell>
        </row>
        <row r="2658">
          <cell r="C2658">
            <v>214.29</v>
          </cell>
        </row>
        <row r="2659">
          <cell r="C2659">
            <v>214.29</v>
          </cell>
        </row>
        <row r="2660">
          <cell r="C2660">
            <v>214.29</v>
          </cell>
        </row>
        <row r="2661">
          <cell r="C2661">
            <v>214.29</v>
          </cell>
        </row>
        <row r="2662">
          <cell r="C2662">
            <v>214.29</v>
          </cell>
        </row>
        <row r="2663">
          <cell r="C2663">
            <v>214.29</v>
          </cell>
        </row>
        <row r="2666">
          <cell r="C2666">
            <v>-39702.57999999961</v>
          </cell>
        </row>
        <row r="2668">
          <cell r="C2668">
            <v>22499.73</v>
          </cell>
          <cell r="E2668">
            <v>5</v>
          </cell>
        </row>
        <row r="2669">
          <cell r="C2669">
            <v>22499.73</v>
          </cell>
          <cell r="E2669">
            <v>5</v>
          </cell>
        </row>
        <row r="2670">
          <cell r="C2670">
            <v>22499.73</v>
          </cell>
        </row>
        <row r="2671">
          <cell r="C2671">
            <v>125</v>
          </cell>
        </row>
        <row r="2672">
          <cell r="C2672">
            <v>125</v>
          </cell>
        </row>
        <row r="2673">
          <cell r="C2673">
            <v>125</v>
          </cell>
        </row>
        <row r="2674">
          <cell r="C2674">
            <v>180006.61</v>
          </cell>
          <cell r="E2674">
            <v>1742.99</v>
          </cell>
        </row>
        <row r="2675">
          <cell r="C2675">
            <v>32853.99</v>
          </cell>
          <cell r="E2675">
            <v>322.21</v>
          </cell>
        </row>
        <row r="2676">
          <cell r="C2676">
            <v>42202.66</v>
          </cell>
          <cell r="E2676">
            <v>412.47</v>
          </cell>
        </row>
        <row r="2677">
          <cell r="C2677">
            <v>350</v>
          </cell>
        </row>
        <row r="2678">
          <cell r="C2678">
            <v>350</v>
          </cell>
        </row>
        <row r="2679">
          <cell r="C2679">
            <v>350</v>
          </cell>
        </row>
        <row r="2680">
          <cell r="C2680">
            <v>88.54</v>
          </cell>
        </row>
        <row r="2681">
          <cell r="C2681">
            <v>88.54</v>
          </cell>
        </row>
        <row r="2682">
          <cell r="C2682">
            <v>88.54</v>
          </cell>
        </row>
        <row r="2683">
          <cell r="C2683">
            <v>88.54</v>
          </cell>
        </row>
        <row r="2684">
          <cell r="C2684">
            <v>88.54</v>
          </cell>
        </row>
        <row r="2685">
          <cell r="C2685">
            <v>88.54</v>
          </cell>
        </row>
        <row r="2686">
          <cell r="C2686">
            <v>104.17</v>
          </cell>
        </row>
        <row r="2687">
          <cell r="C2687">
            <v>104.17</v>
          </cell>
        </row>
        <row r="2688">
          <cell r="C2688">
            <v>104.17</v>
          </cell>
        </row>
        <row r="2689">
          <cell r="C2689">
            <v>104.17</v>
          </cell>
        </row>
        <row r="2690">
          <cell r="C2690">
            <v>104.17</v>
          </cell>
        </row>
        <row r="2691">
          <cell r="C2691">
            <v>104.17</v>
          </cell>
        </row>
        <row r="2692">
          <cell r="C2692">
            <v>83.33</v>
          </cell>
        </row>
        <row r="2693">
          <cell r="C2693">
            <v>83.33</v>
          </cell>
        </row>
        <row r="2694">
          <cell r="C2694">
            <v>83.33</v>
          </cell>
        </row>
        <row r="2695">
          <cell r="C2695">
            <v>83.33</v>
          </cell>
        </row>
        <row r="2696">
          <cell r="C2696">
            <v>83.33</v>
          </cell>
        </row>
        <row r="2697">
          <cell r="C2697">
            <v>83.33</v>
          </cell>
        </row>
        <row r="2698">
          <cell r="C2698">
            <v>143.31</v>
          </cell>
          <cell r="E2698">
            <v>4.71</v>
          </cell>
        </row>
        <row r="2699">
          <cell r="C2699">
            <v>166.33</v>
          </cell>
        </row>
        <row r="2700">
          <cell r="C2700">
            <v>158.61</v>
          </cell>
        </row>
        <row r="2701">
          <cell r="C2701">
            <v>155.3</v>
          </cell>
          <cell r="E2701">
            <v>4.32</v>
          </cell>
        </row>
        <row r="2702">
          <cell r="C2702">
            <v>156.33</v>
          </cell>
          <cell r="E2702">
            <v>4.29</v>
          </cell>
        </row>
        <row r="2703">
          <cell r="C2703">
            <v>408.43</v>
          </cell>
          <cell r="E2703">
            <v>10.31</v>
          </cell>
        </row>
        <row r="2704">
          <cell r="C2704">
            <v>107.3</v>
          </cell>
          <cell r="E2704">
            <v>3.07</v>
          </cell>
        </row>
        <row r="2705">
          <cell r="C2705">
            <v>108.01</v>
          </cell>
          <cell r="E2705">
            <v>3.05</v>
          </cell>
        </row>
        <row r="2706">
          <cell r="C2706">
            <v>117.83</v>
          </cell>
          <cell r="E2706">
            <v>2.73</v>
          </cell>
        </row>
        <row r="2707">
          <cell r="C2707">
            <v>86.25</v>
          </cell>
          <cell r="E2707">
            <v>2.51</v>
          </cell>
        </row>
        <row r="2708">
          <cell r="C2708">
            <v>86.83</v>
          </cell>
          <cell r="E2708">
            <v>2.49</v>
          </cell>
        </row>
        <row r="2709">
          <cell r="C2709">
            <v>94.84</v>
          </cell>
          <cell r="E2709">
            <v>2.23</v>
          </cell>
        </row>
        <row r="2710">
          <cell r="C2710">
            <v>73.07</v>
          </cell>
          <cell r="E2710">
            <v>2.12</v>
          </cell>
        </row>
        <row r="2711">
          <cell r="C2711">
            <v>73.55</v>
          </cell>
          <cell r="E2711">
            <v>2.11</v>
          </cell>
        </row>
        <row r="2712">
          <cell r="C2712">
            <v>80.33</v>
          </cell>
          <cell r="E2712">
            <v>1.89</v>
          </cell>
        </row>
        <row r="2713">
          <cell r="C2713">
            <v>60.89</v>
          </cell>
          <cell r="E2713">
            <v>1.77</v>
          </cell>
        </row>
        <row r="2714">
          <cell r="C2714">
            <v>61.29</v>
          </cell>
          <cell r="E2714">
            <v>1.76</v>
          </cell>
        </row>
        <row r="2715">
          <cell r="C2715">
            <v>66.95</v>
          </cell>
          <cell r="E2715">
            <v>1.57</v>
          </cell>
        </row>
        <row r="2716">
          <cell r="C2716">
            <v>196.67</v>
          </cell>
        </row>
        <row r="2717">
          <cell r="C2717">
            <v>196.67</v>
          </cell>
        </row>
        <row r="2718">
          <cell r="C2718">
            <v>196.67</v>
          </cell>
        </row>
        <row r="2719">
          <cell r="C2719">
            <v>143703.67</v>
          </cell>
          <cell r="E2719">
            <v>5.5</v>
          </cell>
        </row>
        <row r="2720">
          <cell r="C2720">
            <v>15710.39</v>
          </cell>
        </row>
        <row r="2721">
          <cell r="C2721">
            <v>15922.94</v>
          </cell>
        </row>
        <row r="2722">
          <cell r="C2722">
            <v>16138.38</v>
          </cell>
        </row>
        <row r="2723">
          <cell r="C2723">
            <v>-69327.66000000015</v>
          </cell>
        </row>
        <row r="2724">
          <cell r="C2724">
            <v>-323001.2999999989</v>
          </cell>
        </row>
        <row r="2729">
          <cell r="C2729">
            <v>206050.63</v>
          </cell>
          <cell r="E2729">
            <v>1748.56</v>
          </cell>
        </row>
        <row r="2731">
          <cell r="C2731">
            <v>63565.9</v>
          </cell>
          <cell r="E2731">
            <v>5.5</v>
          </cell>
          <cell r="F2731">
            <v>2459.24</v>
          </cell>
        </row>
        <row r="2732">
          <cell r="C2732">
            <v>84514.47</v>
          </cell>
          <cell r="E2732">
            <v>5.5</v>
          </cell>
          <cell r="F2732">
            <v>2609.12</v>
          </cell>
        </row>
        <row r="2733">
          <cell r="C2733">
            <v>26015.65</v>
          </cell>
          <cell r="E2733">
            <v>5.5</v>
          </cell>
        </row>
        <row r="2734">
          <cell r="C2734">
            <v>-13557.19000000006</v>
          </cell>
        </row>
        <row r="2735">
          <cell r="C2735">
            <v>13549.41</v>
          </cell>
        </row>
        <row r="2736">
          <cell r="C2736">
            <v>13604.61</v>
          </cell>
        </row>
        <row r="2737">
          <cell r="C2737">
            <v>13660.04</v>
          </cell>
        </row>
        <row r="2738">
          <cell r="C2738">
            <v>-0.17</v>
          </cell>
        </row>
        <row r="2739">
          <cell r="C2739">
            <v>27487.26</v>
          </cell>
        </row>
        <row r="2740">
          <cell r="C2740">
            <v>13827.68</v>
          </cell>
        </row>
        <row r="2741">
          <cell r="C2741">
            <v>13884.01</v>
          </cell>
        </row>
        <row r="2742">
          <cell r="C2742">
            <v>0.7999999999301508</v>
          </cell>
        </row>
        <row r="2743">
          <cell r="C2743">
            <v>13940.58</v>
          </cell>
        </row>
        <row r="2744">
          <cell r="C2744">
            <v>13997.37</v>
          </cell>
        </row>
        <row r="2745">
          <cell r="C2745">
            <v>14054.4</v>
          </cell>
        </row>
        <row r="2746">
          <cell r="C2746">
            <v>13058.31</v>
          </cell>
        </row>
        <row r="2747">
          <cell r="C2747">
            <v>12219.44</v>
          </cell>
        </row>
        <row r="2748">
          <cell r="C2748">
            <v>12285.69</v>
          </cell>
        </row>
        <row r="2749">
          <cell r="C2749">
            <v>-12534.45</v>
          </cell>
        </row>
        <row r="2750">
          <cell r="C2750">
            <v>12402.46</v>
          </cell>
        </row>
        <row r="2751">
          <cell r="C2751">
            <v>12476.25</v>
          </cell>
        </row>
        <row r="2752">
          <cell r="C2752">
            <v>12588.28</v>
          </cell>
        </row>
        <row r="2753">
          <cell r="C2753">
            <v>27.230000000000473</v>
          </cell>
          <cell r="E2753">
            <v>2.02</v>
          </cell>
        </row>
        <row r="2754">
          <cell r="C2754">
            <v>68.60999999999967</v>
          </cell>
          <cell r="E2754">
            <v>0.8</v>
          </cell>
        </row>
        <row r="2755">
          <cell r="C2755">
            <v>29.97</v>
          </cell>
          <cell r="E2755">
            <v>0.71</v>
          </cell>
        </row>
        <row r="2756">
          <cell r="C2756">
            <v>250</v>
          </cell>
        </row>
        <row r="2757">
          <cell r="C2757">
            <v>250</v>
          </cell>
        </row>
        <row r="2758">
          <cell r="C2758">
            <v>250</v>
          </cell>
        </row>
        <row r="2759">
          <cell r="C2759">
            <v>125</v>
          </cell>
        </row>
        <row r="2760">
          <cell r="C2760">
            <v>125</v>
          </cell>
        </row>
        <row r="2761">
          <cell r="C2761">
            <v>125</v>
          </cell>
        </row>
        <row r="2762">
          <cell r="C2762">
            <v>208.33</v>
          </cell>
        </row>
        <row r="2763">
          <cell r="C2763">
            <v>208.33</v>
          </cell>
        </row>
        <row r="2764">
          <cell r="C2764">
            <v>208.33</v>
          </cell>
        </row>
        <row r="2765">
          <cell r="C2765">
            <v>233.33</v>
          </cell>
        </row>
        <row r="2766">
          <cell r="C2766">
            <v>233.33</v>
          </cell>
        </row>
        <row r="2767">
          <cell r="C2767">
            <v>233.33</v>
          </cell>
        </row>
        <row r="2768">
          <cell r="C2768">
            <v>136.42</v>
          </cell>
          <cell r="E2768">
            <v>4.31</v>
          </cell>
        </row>
        <row r="2769">
          <cell r="C2769">
            <v>137.33</v>
          </cell>
          <cell r="E2769">
            <v>4.28</v>
          </cell>
        </row>
        <row r="2770">
          <cell r="C2770">
            <v>151.03</v>
          </cell>
          <cell r="E2770">
            <v>3.84</v>
          </cell>
        </row>
        <row r="2771">
          <cell r="C2771">
            <v>226.67</v>
          </cell>
        </row>
        <row r="2772">
          <cell r="C2772">
            <v>226.67</v>
          </cell>
        </row>
        <row r="2773">
          <cell r="C2773">
            <v>226.67</v>
          </cell>
        </row>
        <row r="2774">
          <cell r="C2774">
            <v>250</v>
          </cell>
        </row>
        <row r="2775">
          <cell r="C2775">
            <v>250</v>
          </cell>
        </row>
        <row r="2776">
          <cell r="C2776">
            <v>250</v>
          </cell>
        </row>
        <row r="2777">
          <cell r="C2777">
            <v>306.67</v>
          </cell>
        </row>
        <row r="2778">
          <cell r="C2778">
            <v>306.67</v>
          </cell>
        </row>
        <row r="2779">
          <cell r="C2779">
            <v>306.67</v>
          </cell>
        </row>
        <row r="2780">
          <cell r="C2780">
            <v>86.52</v>
          </cell>
          <cell r="E2780">
            <v>2.81</v>
          </cell>
        </row>
        <row r="2781">
          <cell r="C2781">
            <v>219.17</v>
          </cell>
          <cell r="E2781">
            <v>7.05</v>
          </cell>
        </row>
        <row r="2782">
          <cell r="C2782">
            <v>96.02</v>
          </cell>
          <cell r="E2782">
            <v>2.5</v>
          </cell>
        </row>
        <row r="2783">
          <cell r="C2783">
            <v>209.469999999998</v>
          </cell>
          <cell r="E2783">
            <v>2.92</v>
          </cell>
        </row>
        <row r="2784">
          <cell r="C2784">
            <v>83.65</v>
          </cell>
          <cell r="E2784">
            <v>7.3</v>
          </cell>
        </row>
        <row r="2785">
          <cell r="C2785">
            <v>92.88</v>
          </cell>
          <cell r="E2785">
            <v>2.6</v>
          </cell>
        </row>
        <row r="2786">
          <cell r="C2786">
            <v>168.23</v>
          </cell>
          <cell r="E2786">
            <v>5.46</v>
          </cell>
        </row>
        <row r="2787">
          <cell r="C2787">
            <v>426.16</v>
          </cell>
          <cell r="E2787">
            <v>13.7</v>
          </cell>
        </row>
        <row r="2788">
          <cell r="C2788">
            <v>186.68</v>
          </cell>
          <cell r="E2788">
            <v>4.87</v>
          </cell>
        </row>
        <row r="2789">
          <cell r="C2789">
            <v>200</v>
          </cell>
        </row>
        <row r="2790">
          <cell r="C2790">
            <v>200</v>
          </cell>
        </row>
        <row r="2791">
          <cell r="C2791">
            <v>200</v>
          </cell>
        </row>
        <row r="2792">
          <cell r="C2792">
            <v>258.33</v>
          </cell>
        </row>
        <row r="2793">
          <cell r="C2793">
            <v>258.33</v>
          </cell>
        </row>
        <row r="2794">
          <cell r="C2794">
            <v>258.33</v>
          </cell>
        </row>
        <row r="2795">
          <cell r="C2795">
            <v>160</v>
          </cell>
        </row>
        <row r="2796">
          <cell r="C2796">
            <v>160</v>
          </cell>
        </row>
        <row r="2797">
          <cell r="C2797">
            <v>160</v>
          </cell>
        </row>
        <row r="2798">
          <cell r="C2798">
            <v>20.64</v>
          </cell>
          <cell r="E2798">
            <v>0.73</v>
          </cell>
        </row>
        <row r="2799">
          <cell r="C2799">
            <v>20.78</v>
          </cell>
          <cell r="E2799">
            <v>0.73</v>
          </cell>
        </row>
        <row r="2800">
          <cell r="C2800">
            <v>23.09</v>
          </cell>
          <cell r="E2800">
            <v>0.66</v>
          </cell>
        </row>
        <row r="2801">
          <cell r="C2801">
            <v>20.49</v>
          </cell>
          <cell r="E2801">
            <v>0.74</v>
          </cell>
        </row>
        <row r="2802">
          <cell r="C2802">
            <v>20.63</v>
          </cell>
          <cell r="E2802">
            <v>0.73</v>
          </cell>
        </row>
        <row r="2803">
          <cell r="C2803">
            <v>22.96</v>
          </cell>
          <cell r="E2803">
            <v>0.66</v>
          </cell>
        </row>
        <row r="2804">
          <cell r="C2804">
            <v>18.92</v>
          </cell>
          <cell r="E2804">
            <v>0.67</v>
          </cell>
        </row>
        <row r="2805">
          <cell r="C2805">
            <v>19.04</v>
          </cell>
          <cell r="E2805">
            <v>0.67</v>
          </cell>
        </row>
        <row r="2806">
          <cell r="C2806">
            <v>21.17</v>
          </cell>
          <cell r="E2806">
            <v>0.6</v>
          </cell>
        </row>
        <row r="2807">
          <cell r="C2807">
            <v>166.67</v>
          </cell>
        </row>
        <row r="2808">
          <cell r="C2808">
            <v>166.67</v>
          </cell>
        </row>
        <row r="2809">
          <cell r="C2809">
            <v>166.67</v>
          </cell>
        </row>
        <row r="2810">
          <cell r="C2810">
            <v>79.86</v>
          </cell>
        </row>
        <row r="2811">
          <cell r="C2811">
            <v>79.86</v>
          </cell>
        </row>
        <row r="2812">
          <cell r="C2812">
            <v>79.86</v>
          </cell>
        </row>
        <row r="2813">
          <cell r="C2813">
            <v>118.33</v>
          </cell>
        </row>
        <row r="2814">
          <cell r="C2814">
            <v>118.33</v>
          </cell>
        </row>
        <row r="2815">
          <cell r="C2815">
            <v>118.33</v>
          </cell>
        </row>
        <row r="2816">
          <cell r="C2816">
            <v>38.74</v>
          </cell>
          <cell r="E2816">
            <v>1.33</v>
          </cell>
        </row>
        <row r="2817">
          <cell r="C2817">
            <v>39</v>
          </cell>
          <cell r="E2817">
            <v>1.32</v>
          </cell>
        </row>
        <row r="2818">
          <cell r="C2818">
            <v>43.2</v>
          </cell>
          <cell r="E2818">
            <v>1.18</v>
          </cell>
        </row>
        <row r="2819">
          <cell r="C2819">
            <v>97.22</v>
          </cell>
        </row>
        <row r="2820">
          <cell r="C2820">
            <v>97.22</v>
          </cell>
        </row>
        <row r="2821">
          <cell r="C2821">
            <v>97.22</v>
          </cell>
        </row>
        <row r="2822">
          <cell r="C2822">
            <v>53.78</v>
          </cell>
          <cell r="E2822">
            <v>3.4</v>
          </cell>
        </row>
        <row r="2823">
          <cell r="C2823">
            <v>-28.55000000000291</v>
          </cell>
          <cell r="E2823">
            <v>3.39</v>
          </cell>
        </row>
        <row r="2824">
          <cell r="C2824">
            <v>64.65</v>
          </cell>
          <cell r="E2824">
            <v>3.05</v>
          </cell>
        </row>
        <row r="2825">
          <cell r="C2825">
            <v>55.97</v>
          </cell>
          <cell r="E2825">
            <v>3.57</v>
          </cell>
        </row>
        <row r="2826">
          <cell r="C2826">
            <v>56.34</v>
          </cell>
          <cell r="E2826">
            <v>3.56</v>
          </cell>
        </row>
        <row r="2827">
          <cell r="C2827">
            <v>67.39</v>
          </cell>
          <cell r="E2827">
            <v>3.2</v>
          </cell>
        </row>
        <row r="2828">
          <cell r="C2828">
            <v>23.549999999999272</v>
          </cell>
          <cell r="E2828">
            <v>2.44</v>
          </cell>
        </row>
        <row r="2829">
          <cell r="C2829">
            <v>38.41</v>
          </cell>
          <cell r="E2829">
            <v>2.43</v>
          </cell>
        </row>
        <row r="2830">
          <cell r="C2830">
            <v>45.95</v>
          </cell>
          <cell r="E2830">
            <v>2.18</v>
          </cell>
        </row>
        <row r="2831">
          <cell r="C2831">
            <v>166.67</v>
          </cell>
        </row>
        <row r="2832">
          <cell r="C2832">
            <v>166.67</v>
          </cell>
        </row>
        <row r="2833">
          <cell r="C2833">
            <v>166.67</v>
          </cell>
        </row>
        <row r="2834">
          <cell r="C2834">
            <v>37.11</v>
          </cell>
          <cell r="E2834">
            <v>2.47</v>
          </cell>
        </row>
        <row r="2835">
          <cell r="C2835">
            <v>37.36</v>
          </cell>
          <cell r="E2835">
            <v>2.46</v>
          </cell>
        </row>
        <row r="2836">
          <cell r="C2836">
            <v>44.99</v>
          </cell>
          <cell r="E2836">
            <v>2.21</v>
          </cell>
        </row>
        <row r="2837">
          <cell r="C2837">
            <v>502.22</v>
          </cell>
        </row>
        <row r="2838">
          <cell r="C2838">
            <v>502.22</v>
          </cell>
        </row>
        <row r="2839">
          <cell r="C2839">
            <v>502.22</v>
          </cell>
        </row>
        <row r="2840">
          <cell r="C2840">
            <v>38.149999999999636</v>
          </cell>
          <cell r="E2840">
            <v>2.44</v>
          </cell>
        </row>
        <row r="2841">
          <cell r="C2841">
            <v>61.15</v>
          </cell>
          <cell r="E2841">
            <v>6.06</v>
          </cell>
        </row>
        <row r="2842">
          <cell r="C2842">
            <v>31.18</v>
          </cell>
          <cell r="E2842">
            <v>2.2</v>
          </cell>
        </row>
        <row r="2843">
          <cell r="C2843">
            <v>20.89</v>
          </cell>
          <cell r="E2843">
            <v>2.21</v>
          </cell>
        </row>
        <row r="2844">
          <cell r="C2844">
            <v>21.03</v>
          </cell>
          <cell r="E2844">
            <v>2.2</v>
          </cell>
        </row>
        <row r="2845">
          <cell r="C2845">
            <v>27.78</v>
          </cell>
          <cell r="E2845">
            <v>1.99</v>
          </cell>
        </row>
        <row r="2846">
          <cell r="C2846">
            <v>11.88</v>
          </cell>
          <cell r="E2846">
            <v>1.33</v>
          </cell>
        </row>
        <row r="2847">
          <cell r="C2847">
            <v>11.97</v>
          </cell>
          <cell r="E2847">
            <v>1.32</v>
          </cell>
        </row>
        <row r="2848">
          <cell r="C2848">
            <v>16.02</v>
          </cell>
          <cell r="E2848">
            <v>1.19</v>
          </cell>
        </row>
        <row r="2849">
          <cell r="C2849">
            <v>45.3</v>
          </cell>
          <cell r="E2849">
            <v>5.06</v>
          </cell>
        </row>
        <row r="2850">
          <cell r="C2850">
            <v>45.6</v>
          </cell>
          <cell r="E2850">
            <v>5.05</v>
          </cell>
        </row>
        <row r="2851">
          <cell r="C2851">
            <v>61.06</v>
          </cell>
          <cell r="E2851">
            <v>4.55</v>
          </cell>
        </row>
        <row r="2852">
          <cell r="C2852">
            <v>388888.89</v>
          </cell>
        </row>
        <row r="2853">
          <cell r="C2853">
            <v>388888.89</v>
          </cell>
        </row>
        <row r="2854">
          <cell r="C2854">
            <v>388888.89</v>
          </cell>
        </row>
        <row r="2855">
          <cell r="C2855">
            <v>388888.89</v>
          </cell>
        </row>
        <row r="2856">
          <cell r="C2856">
            <v>388888.88</v>
          </cell>
        </row>
        <row r="2857">
          <cell r="C2857">
            <v>99940.47</v>
          </cell>
          <cell r="E2857">
            <v>3397.31</v>
          </cell>
        </row>
        <row r="2858">
          <cell r="C2858">
            <v>75965.02999999991</v>
          </cell>
          <cell r="E2858">
            <v>3383.82</v>
          </cell>
        </row>
        <row r="2859">
          <cell r="C2859">
            <v>118142.1699999763</v>
          </cell>
          <cell r="E2859">
            <v>3037.65</v>
          </cell>
        </row>
        <row r="2860">
          <cell r="C2860">
            <v>1750000</v>
          </cell>
        </row>
        <row r="2861">
          <cell r="C2861">
            <v>765502.46</v>
          </cell>
        </row>
        <row r="2862">
          <cell r="C2862">
            <v>924662.9</v>
          </cell>
        </row>
        <row r="2863">
          <cell r="C2863">
            <v>1060601.88</v>
          </cell>
        </row>
        <row r="2864">
          <cell r="C2864">
            <v>-0.78</v>
          </cell>
        </row>
        <row r="2865">
          <cell r="C2865">
            <v>16923.32</v>
          </cell>
          <cell r="E2865">
            <v>1411.19</v>
          </cell>
        </row>
        <row r="2866">
          <cell r="C2866">
            <v>18675.68</v>
          </cell>
          <cell r="E2866">
            <v>1534.35</v>
          </cell>
        </row>
        <row r="2867">
          <cell r="C2867">
            <v>23835.29</v>
          </cell>
          <cell r="E2867">
            <v>1382.42</v>
          </cell>
        </row>
        <row r="2868">
          <cell r="C2868">
            <v>212</v>
          </cell>
          <cell r="E2868">
            <v>18.73</v>
          </cell>
        </row>
        <row r="2869">
          <cell r="C2869">
            <v>-27910</v>
          </cell>
        </row>
        <row r="2870">
          <cell r="C2870">
            <v>2152.75</v>
          </cell>
          <cell r="E2870">
            <v>14.4</v>
          </cell>
        </row>
        <row r="2871">
          <cell r="C2871">
            <v>2290.35</v>
          </cell>
          <cell r="E2871">
            <v>11.5</v>
          </cell>
        </row>
        <row r="2872">
          <cell r="C2872">
            <v>57371.93</v>
          </cell>
          <cell r="E2872">
            <v>5.5</v>
          </cell>
        </row>
        <row r="2873">
          <cell r="C2873">
            <v>58067.39</v>
          </cell>
          <cell r="E2873">
            <v>5.5</v>
          </cell>
        </row>
        <row r="2874">
          <cell r="C2874">
            <v>58504</v>
          </cell>
          <cell r="E2874">
            <v>155.5</v>
          </cell>
        </row>
        <row r="2875">
          <cell r="C2875">
            <v>12873.97</v>
          </cell>
        </row>
        <row r="2876">
          <cell r="C2876">
            <v>12962.69</v>
          </cell>
        </row>
        <row r="2877">
          <cell r="C2877">
            <v>12529.61</v>
          </cell>
        </row>
        <row r="2878">
          <cell r="C2878">
            <v>12615.94</v>
          </cell>
        </row>
        <row r="2879">
          <cell r="C2879">
            <v>12737.22</v>
          </cell>
        </row>
        <row r="2880">
          <cell r="C2880">
            <v>12253.25</v>
          </cell>
        </row>
        <row r="2881">
          <cell r="C2881">
            <v>12344.52</v>
          </cell>
        </row>
        <row r="2882">
          <cell r="C2882">
            <v>12500.92</v>
          </cell>
        </row>
        <row r="2883">
          <cell r="C2883">
            <v>12790.61</v>
          </cell>
        </row>
        <row r="2884">
          <cell r="C2884">
            <v>12884.5</v>
          </cell>
        </row>
        <row r="2885">
          <cell r="C2885">
            <v>12967.56</v>
          </cell>
        </row>
        <row r="2886">
          <cell r="C2886">
            <v>12529.58</v>
          </cell>
        </row>
        <row r="2887">
          <cell r="C2887">
            <v>12638.36</v>
          </cell>
        </row>
        <row r="2888">
          <cell r="C2888">
            <v>12717.05</v>
          </cell>
        </row>
        <row r="2893">
          <cell r="C2893">
            <v>-71120.93999999994</v>
          </cell>
        </row>
        <row r="2894">
          <cell r="C2894">
            <v>-331280.9299999997</v>
          </cell>
        </row>
        <row r="2895">
          <cell r="C2895">
            <v>12669.71</v>
          </cell>
        </row>
        <row r="2896">
          <cell r="C2896">
            <v>12767.51</v>
          </cell>
        </row>
        <row r="2897">
          <cell r="C2897">
            <v>12872.28</v>
          </cell>
        </row>
        <row r="2898">
          <cell r="C2898">
            <v>14111.66</v>
          </cell>
        </row>
        <row r="2899">
          <cell r="C2899">
            <v>14169.15</v>
          </cell>
        </row>
        <row r="2900">
          <cell r="C2900">
            <v>14226.87</v>
          </cell>
        </row>
        <row r="2901">
          <cell r="C2901">
            <v>-126.31999999994878</v>
          </cell>
        </row>
        <row r="2902">
          <cell r="C2902">
            <v>-8415.21999999974</v>
          </cell>
        </row>
        <row r="2903">
          <cell r="C2903">
            <v>-21432.450000000186</v>
          </cell>
        </row>
        <row r="2904">
          <cell r="C2904">
            <v>-54.35000000009313</v>
          </cell>
        </row>
        <row r="2905">
          <cell r="C2905">
            <v>-15610.660000000149</v>
          </cell>
        </row>
        <row r="2906">
          <cell r="C2906">
            <v>-20423.929999999702</v>
          </cell>
        </row>
        <row r="2907">
          <cell r="C2907">
            <v>-561426.0700000003</v>
          </cell>
        </row>
        <row r="2908">
          <cell r="C2908">
            <v>-375362.7899999991</v>
          </cell>
        </row>
        <row r="2909">
          <cell r="C2909">
            <v>7500</v>
          </cell>
        </row>
        <row r="2910">
          <cell r="C2910">
            <v>7500</v>
          </cell>
        </row>
        <row r="2911">
          <cell r="C2911">
            <v>7500</v>
          </cell>
        </row>
        <row r="2912">
          <cell r="C2912">
            <v>217063</v>
          </cell>
        </row>
        <row r="2913">
          <cell r="C2913">
            <v>217725</v>
          </cell>
        </row>
        <row r="2914">
          <cell r="C2914">
            <v>218388</v>
          </cell>
        </row>
        <row r="2915">
          <cell r="C2915">
            <v>347066</v>
          </cell>
        </row>
        <row r="2916">
          <cell r="C2916">
            <v>347639</v>
          </cell>
        </row>
        <row r="2917">
          <cell r="C2917">
            <v>348213</v>
          </cell>
        </row>
        <row r="2918">
          <cell r="C2918">
            <v>219054</v>
          </cell>
        </row>
        <row r="2919">
          <cell r="C2919">
            <v>219722</v>
          </cell>
        </row>
        <row r="2920">
          <cell r="C2920">
            <v>220392</v>
          </cell>
        </row>
        <row r="2921">
          <cell r="C2921">
            <v>348788</v>
          </cell>
        </row>
        <row r="2922">
          <cell r="C2922">
            <v>349364</v>
          </cell>
        </row>
        <row r="2923">
          <cell r="C2923">
            <v>349941</v>
          </cell>
        </row>
        <row r="2924">
          <cell r="C2924">
            <v>2</v>
          </cell>
        </row>
        <row r="2925">
          <cell r="C2925">
            <v>43782.68</v>
          </cell>
        </row>
        <row r="2926">
          <cell r="C2926">
            <v>44065.58</v>
          </cell>
        </row>
        <row r="2927">
          <cell r="C2927">
            <v>44350.35</v>
          </cell>
        </row>
        <row r="2928">
          <cell r="C2928">
            <v>625000</v>
          </cell>
        </row>
        <row r="2929">
          <cell r="C2929">
            <v>1500000</v>
          </cell>
        </row>
        <row r="2930">
          <cell r="C2930">
            <v>2000000</v>
          </cell>
        </row>
        <row r="2933">
          <cell r="C2933">
            <v>-760184.450000003</v>
          </cell>
        </row>
        <row r="2936">
          <cell r="C2936">
            <v>-241652.2899999991</v>
          </cell>
        </row>
        <row r="2938">
          <cell r="C2938">
            <v>1724444.03</v>
          </cell>
        </row>
        <row r="2939">
          <cell r="C2939">
            <v>2713042.47</v>
          </cell>
        </row>
        <row r="2941">
          <cell r="C2941">
            <v>12821.11</v>
          </cell>
        </row>
        <row r="2942">
          <cell r="C2942">
            <v>12907.26</v>
          </cell>
        </row>
        <row r="2943">
          <cell r="C2943">
            <v>13003.47</v>
          </cell>
        </row>
        <row r="2944">
          <cell r="C2944">
            <v>532854</v>
          </cell>
        </row>
        <row r="2945">
          <cell r="C2945">
            <v>136954</v>
          </cell>
        </row>
        <row r="2946">
          <cell r="C2946">
            <v>136909</v>
          </cell>
        </row>
        <row r="2947">
          <cell r="C2947">
            <v>2490.84</v>
          </cell>
          <cell r="E2947">
            <v>10.83</v>
          </cell>
        </row>
        <row r="2948">
          <cell r="C2948">
            <v>2506.63</v>
          </cell>
          <cell r="E2948">
            <v>10.5</v>
          </cell>
        </row>
        <row r="2949">
          <cell r="C2949">
            <v>2571.25</v>
          </cell>
          <cell r="E2949">
            <v>9.12</v>
          </cell>
        </row>
        <row r="2950">
          <cell r="C2950">
            <v>59173.52</v>
          </cell>
          <cell r="E2950">
            <v>5.5</v>
          </cell>
        </row>
        <row r="2951">
          <cell r="C2951">
            <v>59658.02</v>
          </cell>
          <cell r="E2951">
            <v>5.5</v>
          </cell>
        </row>
        <row r="2952">
          <cell r="C2952">
            <v>60243.06</v>
          </cell>
          <cell r="E2952">
            <v>155.5</v>
          </cell>
        </row>
        <row r="2953">
          <cell r="C2953">
            <v>61576</v>
          </cell>
        </row>
        <row r="2955">
          <cell r="C2955">
            <v>1193950</v>
          </cell>
        </row>
        <row r="2956">
          <cell r="C2956">
            <v>130029.77</v>
          </cell>
        </row>
        <row r="2957">
          <cell r="C2957">
            <v>64442.06</v>
          </cell>
        </row>
        <row r="2958">
          <cell r="C2958">
            <v>137958.35</v>
          </cell>
        </row>
        <row r="2962">
          <cell r="C2962">
            <v>622500</v>
          </cell>
        </row>
        <row r="2963">
          <cell r="C2963">
            <v>583333.33</v>
          </cell>
        </row>
        <row r="2965">
          <cell r="C2965">
            <v>146.67</v>
          </cell>
        </row>
        <row r="2966">
          <cell r="C2966">
            <v>146.67</v>
          </cell>
        </row>
        <row r="2967">
          <cell r="C2967">
            <v>146.67</v>
          </cell>
        </row>
        <row r="2968">
          <cell r="C2968">
            <v>373.33</v>
          </cell>
        </row>
        <row r="2969">
          <cell r="C2969">
            <v>373.33</v>
          </cell>
        </row>
        <row r="2970">
          <cell r="C2970">
            <v>373.33</v>
          </cell>
        </row>
        <row r="2971">
          <cell r="C2971">
            <v>177.78</v>
          </cell>
        </row>
        <row r="2972">
          <cell r="C2972">
            <v>177.78</v>
          </cell>
        </row>
        <row r="2973">
          <cell r="C2973">
            <v>177.78</v>
          </cell>
        </row>
        <row r="2974">
          <cell r="C2974">
            <v>104.17</v>
          </cell>
        </row>
        <row r="2975">
          <cell r="C2975">
            <v>104.17</v>
          </cell>
        </row>
        <row r="2976">
          <cell r="C2976">
            <v>104.17</v>
          </cell>
        </row>
        <row r="2977">
          <cell r="C2977">
            <v>100</v>
          </cell>
        </row>
        <row r="2978">
          <cell r="C2978">
            <v>100</v>
          </cell>
        </row>
        <row r="2979">
          <cell r="C2979">
            <v>100</v>
          </cell>
        </row>
        <row r="2980">
          <cell r="C2980">
            <v>111.11</v>
          </cell>
        </row>
        <row r="2981">
          <cell r="C2981">
            <v>111.11</v>
          </cell>
        </row>
        <row r="2982">
          <cell r="C2982">
            <v>111.11</v>
          </cell>
        </row>
        <row r="2983">
          <cell r="C2983">
            <v>260</v>
          </cell>
        </row>
        <row r="2984">
          <cell r="C2984">
            <v>260</v>
          </cell>
        </row>
        <row r="2985">
          <cell r="C2985">
            <v>260</v>
          </cell>
        </row>
        <row r="2986">
          <cell r="C2986">
            <v>213.33</v>
          </cell>
        </row>
        <row r="2987">
          <cell r="C2987">
            <v>213.33</v>
          </cell>
        </row>
        <row r="2988">
          <cell r="C2988">
            <v>213.33</v>
          </cell>
        </row>
        <row r="2989">
          <cell r="C2989">
            <v>44637.01</v>
          </cell>
        </row>
        <row r="2990">
          <cell r="C2990">
            <v>44925.59</v>
          </cell>
        </row>
        <row r="2991">
          <cell r="C2991">
            <v>45216.08</v>
          </cell>
        </row>
        <row r="2992">
          <cell r="C2992">
            <v>245304.37</v>
          </cell>
          <cell r="E2992">
            <v>57016.59</v>
          </cell>
          <cell r="F2992">
            <v>285.68</v>
          </cell>
        </row>
        <row r="2993">
          <cell r="C2993">
            <v>249459.75</v>
          </cell>
          <cell r="E2993">
            <v>57016.59</v>
          </cell>
          <cell r="F2993">
            <v>285.68</v>
          </cell>
        </row>
        <row r="2994">
          <cell r="C2994">
            <v>-186271.67</v>
          </cell>
        </row>
        <row r="2995">
          <cell r="C2995">
            <v>-185833.53</v>
          </cell>
        </row>
        <row r="2996">
          <cell r="C2996">
            <v>-394846.41</v>
          </cell>
        </row>
        <row r="2997">
          <cell r="C2997">
            <v>-124403.62</v>
          </cell>
        </row>
        <row r="2998">
          <cell r="C2998">
            <v>-124042.53</v>
          </cell>
        </row>
        <row r="2999">
          <cell r="C2999">
            <v>-307636.57</v>
          </cell>
        </row>
        <row r="3000">
          <cell r="C3000">
            <v>7500</v>
          </cell>
        </row>
        <row r="3001">
          <cell r="C3001">
            <v>7500</v>
          </cell>
        </row>
        <row r="3002">
          <cell r="C3002">
            <v>7500</v>
          </cell>
        </row>
        <row r="3003">
          <cell r="C3003">
            <v>16356.72</v>
          </cell>
        </row>
        <row r="3004">
          <cell r="C3004">
            <v>16578.03</v>
          </cell>
        </row>
        <row r="3005">
          <cell r="C3005">
            <v>16802.32</v>
          </cell>
        </row>
        <row r="3006">
          <cell r="C3006">
            <v>17029.64</v>
          </cell>
        </row>
        <row r="3008">
          <cell r="C3008">
            <v>125000</v>
          </cell>
        </row>
        <row r="3009">
          <cell r="C3009">
            <v>125000</v>
          </cell>
        </row>
        <row r="3010">
          <cell r="C3010">
            <v>250000</v>
          </cell>
        </row>
        <row r="3011">
          <cell r="C3011">
            <v>283333.33</v>
          </cell>
        </row>
        <row r="3012">
          <cell r="C3012">
            <v>182051.51</v>
          </cell>
        </row>
        <row r="3013">
          <cell r="C3013">
            <v>366884.57</v>
          </cell>
        </row>
        <row r="3014">
          <cell r="C3014">
            <v>111750.58</v>
          </cell>
        </row>
        <row r="3015">
          <cell r="C3015">
            <v>112176.63</v>
          </cell>
        </row>
        <row r="3016">
          <cell r="C3016">
            <v>112822.86</v>
          </cell>
        </row>
        <row r="3017">
          <cell r="C3017">
            <v>25000</v>
          </cell>
        </row>
        <row r="3018">
          <cell r="C3018">
            <v>160</v>
          </cell>
        </row>
        <row r="3019">
          <cell r="C3019">
            <v>160</v>
          </cell>
        </row>
        <row r="3020">
          <cell r="C3020">
            <v>160</v>
          </cell>
        </row>
        <row r="3021">
          <cell r="C3021">
            <v>125472.43</v>
          </cell>
        </row>
        <row r="3022">
          <cell r="C3022">
            <v>125715.25</v>
          </cell>
        </row>
        <row r="3023">
          <cell r="C3023">
            <v>126794.1</v>
          </cell>
        </row>
        <row r="3024">
          <cell r="C3024">
            <v>375000</v>
          </cell>
        </row>
        <row r="3025">
          <cell r="C3025">
            <v>41666.67</v>
          </cell>
        </row>
        <row r="3026">
          <cell r="C3026">
            <v>41666.67</v>
          </cell>
        </row>
        <row r="3027">
          <cell r="C3027">
            <v>250000</v>
          </cell>
        </row>
        <row r="3028">
          <cell r="C3028">
            <v>250000</v>
          </cell>
        </row>
        <row r="3029">
          <cell r="C3029">
            <v>83333.33</v>
          </cell>
        </row>
        <row r="3030">
          <cell r="C3030">
            <v>4836.58</v>
          </cell>
        </row>
        <row r="3031">
          <cell r="C3031">
            <v>0</v>
          </cell>
        </row>
        <row r="3032">
          <cell r="C3032">
            <v>0</v>
          </cell>
        </row>
        <row r="3033">
          <cell r="C3033">
            <v>0</v>
          </cell>
        </row>
        <row r="3034">
          <cell r="C3034">
            <v>238.1</v>
          </cell>
        </row>
        <row r="3035">
          <cell r="C3035">
            <v>238.1</v>
          </cell>
        </row>
        <row r="3036">
          <cell r="C3036">
            <v>238.1</v>
          </cell>
        </row>
        <row r="3037">
          <cell r="C3037">
            <v>68.81</v>
          </cell>
          <cell r="E3037">
            <v>2.36</v>
          </cell>
        </row>
        <row r="3038">
          <cell r="C3038">
            <v>79.36</v>
          </cell>
          <cell r="E3038">
            <v>5.02</v>
          </cell>
        </row>
        <row r="3039">
          <cell r="C3039">
            <v>94.93</v>
          </cell>
          <cell r="E3039">
            <v>4.52</v>
          </cell>
        </row>
        <row r="3040">
          <cell r="C3040">
            <v>103.14</v>
          </cell>
        </row>
        <row r="3041">
          <cell r="C3041">
            <v>103.83</v>
          </cell>
        </row>
        <row r="3042">
          <cell r="C3042">
            <v>114.59</v>
          </cell>
        </row>
        <row r="3043">
          <cell r="C3043">
            <v>98.61</v>
          </cell>
          <cell r="E3043">
            <v>3.54</v>
          </cell>
        </row>
        <row r="3044">
          <cell r="C3044">
            <v>105.94</v>
          </cell>
          <cell r="E3044">
            <v>3.3</v>
          </cell>
        </row>
        <row r="3045">
          <cell r="C3045">
            <v>116.51</v>
          </cell>
          <cell r="E3045">
            <v>2.96</v>
          </cell>
        </row>
        <row r="3046">
          <cell r="C3046">
            <v>33.48</v>
          </cell>
          <cell r="E3046">
            <v>1.69</v>
          </cell>
        </row>
        <row r="3047">
          <cell r="C3047">
            <v>36.89</v>
          </cell>
          <cell r="E3047">
            <v>1.58</v>
          </cell>
        </row>
        <row r="3048">
          <cell r="C3048">
            <v>41.87</v>
          </cell>
          <cell r="E3048">
            <v>1.42</v>
          </cell>
        </row>
        <row r="3049">
          <cell r="C3049">
            <v>54.17</v>
          </cell>
        </row>
        <row r="3050">
          <cell r="C3050">
            <v>54.17</v>
          </cell>
        </row>
        <row r="3051">
          <cell r="C3051">
            <v>54.17</v>
          </cell>
        </row>
        <row r="3052">
          <cell r="C3052">
            <v>100</v>
          </cell>
        </row>
        <row r="3053">
          <cell r="C3053">
            <v>100</v>
          </cell>
        </row>
        <row r="3054">
          <cell r="C3054">
            <v>100</v>
          </cell>
        </row>
        <row r="3055">
          <cell r="C3055">
            <v>142.86</v>
          </cell>
        </row>
        <row r="3056">
          <cell r="C3056">
            <v>142.86</v>
          </cell>
        </row>
        <row r="3057">
          <cell r="C3057">
            <v>142.86</v>
          </cell>
        </row>
        <row r="3058">
          <cell r="C3058">
            <v>26</v>
          </cell>
          <cell r="E3058">
            <v>4.21</v>
          </cell>
        </row>
        <row r="3059">
          <cell r="C3059">
            <v>34.11</v>
          </cell>
          <cell r="E3059">
            <v>3.95</v>
          </cell>
        </row>
        <row r="3060">
          <cell r="C3060">
            <v>46.2</v>
          </cell>
          <cell r="E3060">
            <v>3.56</v>
          </cell>
        </row>
        <row r="3061">
          <cell r="C3061">
            <v>111.11</v>
          </cell>
        </row>
        <row r="3062">
          <cell r="C3062">
            <v>111.11</v>
          </cell>
        </row>
        <row r="3063">
          <cell r="C3063">
            <v>111.11</v>
          </cell>
        </row>
        <row r="3064">
          <cell r="C3064">
            <v>78.33</v>
          </cell>
        </row>
        <row r="3065">
          <cell r="C3065">
            <v>78.33</v>
          </cell>
        </row>
        <row r="3066">
          <cell r="C3066">
            <v>78.33</v>
          </cell>
        </row>
        <row r="3067">
          <cell r="C3067">
            <v>133.33</v>
          </cell>
        </row>
        <row r="3068">
          <cell r="C3068">
            <v>133.33</v>
          </cell>
        </row>
        <row r="3069">
          <cell r="C3069">
            <v>133.33</v>
          </cell>
        </row>
        <row r="3070">
          <cell r="C3070">
            <v>166.67</v>
          </cell>
        </row>
        <row r="3071">
          <cell r="C3071">
            <v>166.67</v>
          </cell>
        </row>
        <row r="3072">
          <cell r="C3072">
            <v>166.67</v>
          </cell>
        </row>
        <row r="3073">
          <cell r="C3073">
            <v>125</v>
          </cell>
        </row>
        <row r="3074">
          <cell r="C3074">
            <v>125</v>
          </cell>
        </row>
        <row r="3075">
          <cell r="C3075">
            <v>125</v>
          </cell>
        </row>
        <row r="3076">
          <cell r="C3076">
            <v>83.33</v>
          </cell>
        </row>
        <row r="3077">
          <cell r="C3077">
            <v>83.33</v>
          </cell>
        </row>
        <row r="3078">
          <cell r="C3078">
            <v>83.33</v>
          </cell>
        </row>
        <row r="3079">
          <cell r="C3079">
            <v>116.67</v>
          </cell>
        </row>
        <row r="3080">
          <cell r="C3080">
            <v>116.67</v>
          </cell>
        </row>
        <row r="3081">
          <cell r="C3081">
            <v>116.67</v>
          </cell>
        </row>
        <row r="3082">
          <cell r="C3082">
            <v>64.17</v>
          </cell>
        </row>
        <row r="3083">
          <cell r="C3083">
            <v>64.17</v>
          </cell>
        </row>
        <row r="3084">
          <cell r="C3084">
            <v>64.17</v>
          </cell>
        </row>
        <row r="3085">
          <cell r="C3085">
            <v>125</v>
          </cell>
        </row>
        <row r="3086">
          <cell r="C3086">
            <v>125</v>
          </cell>
        </row>
        <row r="3087">
          <cell r="C3087">
            <v>125</v>
          </cell>
        </row>
        <row r="3088">
          <cell r="C3088">
            <v>83.33</v>
          </cell>
        </row>
        <row r="3089">
          <cell r="C3089">
            <v>83.33</v>
          </cell>
        </row>
        <row r="3090">
          <cell r="C3090">
            <v>83.33</v>
          </cell>
        </row>
        <row r="3091">
          <cell r="C3091">
            <v>116.67</v>
          </cell>
        </row>
        <row r="3092">
          <cell r="C3092">
            <v>116.67</v>
          </cell>
        </row>
        <row r="3093">
          <cell r="C3093">
            <v>116.67</v>
          </cell>
        </row>
        <row r="3094">
          <cell r="C3094">
            <v>150</v>
          </cell>
        </row>
        <row r="3095">
          <cell r="C3095">
            <v>150</v>
          </cell>
        </row>
        <row r="3096">
          <cell r="C3096">
            <v>150</v>
          </cell>
        </row>
        <row r="3097">
          <cell r="C3097">
            <v>177.78</v>
          </cell>
        </row>
        <row r="3098">
          <cell r="C3098">
            <v>177.78</v>
          </cell>
        </row>
        <row r="3099">
          <cell r="C3099">
            <v>177.78</v>
          </cell>
        </row>
        <row r="3100">
          <cell r="C3100">
            <v>211.27</v>
          </cell>
        </row>
        <row r="3101">
          <cell r="C3101">
            <v>211.27</v>
          </cell>
        </row>
        <row r="3102">
          <cell r="C3102">
            <v>211.27</v>
          </cell>
        </row>
        <row r="3103">
          <cell r="C3103">
            <v>73.33</v>
          </cell>
        </row>
        <row r="3104">
          <cell r="C3104">
            <v>73.33</v>
          </cell>
        </row>
        <row r="3105">
          <cell r="C3105">
            <v>73.33</v>
          </cell>
        </row>
        <row r="3106">
          <cell r="C3106">
            <v>116.67</v>
          </cell>
        </row>
        <row r="3107">
          <cell r="C3107">
            <v>116.67</v>
          </cell>
        </row>
        <row r="3108">
          <cell r="C3108">
            <v>116.67</v>
          </cell>
        </row>
        <row r="3109">
          <cell r="C3109">
            <v>125</v>
          </cell>
        </row>
        <row r="3110">
          <cell r="C3110">
            <v>125</v>
          </cell>
        </row>
        <row r="3111">
          <cell r="C3111">
            <v>125</v>
          </cell>
        </row>
        <row r="3112">
          <cell r="C3112">
            <v>253.33</v>
          </cell>
        </row>
        <row r="3113">
          <cell r="C3113">
            <v>253.33</v>
          </cell>
        </row>
        <row r="3114">
          <cell r="C3114">
            <v>253.33</v>
          </cell>
        </row>
        <row r="3115">
          <cell r="C3115">
            <v>76.07</v>
          </cell>
        </row>
        <row r="3116">
          <cell r="C3116">
            <v>76.07</v>
          </cell>
        </row>
        <row r="3117">
          <cell r="C3117">
            <v>76.07</v>
          </cell>
        </row>
        <row r="3118">
          <cell r="C3118">
            <v>93.33</v>
          </cell>
        </row>
        <row r="3119">
          <cell r="C3119">
            <v>93.33</v>
          </cell>
        </row>
        <row r="3120">
          <cell r="C3120">
            <v>93.33</v>
          </cell>
        </row>
        <row r="3121">
          <cell r="C3121">
            <v>260.42</v>
          </cell>
        </row>
        <row r="3122">
          <cell r="C3122">
            <v>260.42</v>
          </cell>
        </row>
        <row r="3123">
          <cell r="C3123">
            <v>260.42</v>
          </cell>
        </row>
        <row r="3124">
          <cell r="C3124">
            <v>166.67</v>
          </cell>
        </row>
        <row r="3125">
          <cell r="C3125">
            <v>166.67</v>
          </cell>
        </row>
        <row r="3126">
          <cell r="C3126">
            <v>166.67</v>
          </cell>
        </row>
        <row r="3127">
          <cell r="C3127">
            <v>41.67</v>
          </cell>
        </row>
        <row r="3128">
          <cell r="C3128">
            <v>41.67</v>
          </cell>
        </row>
        <row r="3129">
          <cell r="C3129">
            <v>41.67</v>
          </cell>
        </row>
        <row r="3130">
          <cell r="C3130">
            <v>62.42</v>
          </cell>
        </row>
        <row r="3131">
          <cell r="C3131">
            <v>62.42</v>
          </cell>
        </row>
        <row r="3132">
          <cell r="C3132">
            <v>62.42</v>
          </cell>
        </row>
        <row r="3133">
          <cell r="C3133">
            <v>39788.47</v>
          </cell>
        </row>
        <row r="3134">
          <cell r="C3134">
            <v>39982.14</v>
          </cell>
        </row>
        <row r="3135">
          <cell r="C3135">
            <v>40176.76</v>
          </cell>
        </row>
        <row r="3136">
          <cell r="C3136">
            <v>136668.54</v>
          </cell>
        </row>
        <row r="3137">
          <cell r="C3137">
            <v>260263.63</v>
          </cell>
        </row>
        <row r="3138">
          <cell r="C3138">
            <v>187500</v>
          </cell>
        </row>
        <row r="3139">
          <cell r="C3139">
            <v>93.33</v>
          </cell>
        </row>
        <row r="3140">
          <cell r="C3140">
            <v>93.33</v>
          </cell>
        </row>
        <row r="3141">
          <cell r="C3141">
            <v>93.33</v>
          </cell>
        </row>
        <row r="3142">
          <cell r="C3142">
            <v>400</v>
          </cell>
        </row>
        <row r="3143">
          <cell r="C3143">
            <v>400</v>
          </cell>
        </row>
        <row r="3144">
          <cell r="C3144">
            <v>400</v>
          </cell>
        </row>
        <row r="3145">
          <cell r="C3145">
            <v>115.16</v>
          </cell>
        </row>
        <row r="3146">
          <cell r="C3146">
            <v>115.16</v>
          </cell>
        </row>
        <row r="3147">
          <cell r="C3147">
            <v>115.16</v>
          </cell>
        </row>
        <row r="3148">
          <cell r="C3148">
            <v>99.83</v>
          </cell>
        </row>
        <row r="3149">
          <cell r="C3149">
            <v>99.83</v>
          </cell>
        </row>
        <row r="3150">
          <cell r="C3150">
            <v>99.83</v>
          </cell>
        </row>
        <row r="3151">
          <cell r="C3151">
            <v>149.46</v>
          </cell>
        </row>
        <row r="3152">
          <cell r="C3152">
            <v>149.46</v>
          </cell>
        </row>
        <row r="3153">
          <cell r="C3153">
            <v>149.46</v>
          </cell>
        </row>
        <row r="3154">
          <cell r="C3154">
            <v>333.33</v>
          </cell>
        </row>
        <row r="3155">
          <cell r="C3155">
            <v>333.33</v>
          </cell>
        </row>
        <row r="3156">
          <cell r="C3156">
            <v>333.33</v>
          </cell>
        </row>
        <row r="3157">
          <cell r="C3157">
            <v>47.22</v>
          </cell>
        </row>
        <row r="3158">
          <cell r="C3158">
            <v>47.22</v>
          </cell>
        </row>
        <row r="3159">
          <cell r="C3159">
            <v>47.22</v>
          </cell>
        </row>
        <row r="3160">
          <cell r="C3160">
            <v>58.33</v>
          </cell>
        </row>
        <row r="3161">
          <cell r="C3161">
            <v>58.33</v>
          </cell>
        </row>
        <row r="3162">
          <cell r="C3162">
            <v>58.33</v>
          </cell>
        </row>
        <row r="3163">
          <cell r="C3163">
            <v>9947.12</v>
          </cell>
        </row>
        <row r="3164">
          <cell r="C3164">
            <v>9995.54</v>
          </cell>
        </row>
        <row r="3165">
          <cell r="C3165">
            <v>10044.19</v>
          </cell>
        </row>
        <row r="3166">
          <cell r="C3166">
            <v>55.83</v>
          </cell>
        </row>
        <row r="3167">
          <cell r="C3167">
            <v>166.67</v>
          </cell>
        </row>
        <row r="3168">
          <cell r="C3168">
            <v>65.63</v>
          </cell>
        </row>
        <row r="3169">
          <cell r="C3169">
            <v>-72303.62999999989</v>
          </cell>
        </row>
        <row r="3170">
          <cell r="C3170">
            <v>-331788.54000000097</v>
          </cell>
        </row>
        <row r="3171">
          <cell r="C3171">
            <v>131831.08</v>
          </cell>
        </row>
        <row r="3172">
          <cell r="C3172">
            <v>177.08</v>
          </cell>
        </row>
        <row r="3173">
          <cell r="C3173">
            <v>177.08</v>
          </cell>
        </row>
        <row r="3174">
          <cell r="C3174">
            <v>177.08</v>
          </cell>
        </row>
        <row r="3175">
          <cell r="C3175">
            <v>166666.67</v>
          </cell>
        </row>
        <row r="3176">
          <cell r="C3176">
            <v>83333.33</v>
          </cell>
        </row>
        <row r="3177">
          <cell r="C3177">
            <v>250000</v>
          </cell>
        </row>
        <row r="3178">
          <cell r="C3178">
            <v>250000</v>
          </cell>
        </row>
        <row r="3179">
          <cell r="C3179">
            <v>152500</v>
          </cell>
        </row>
        <row r="3180">
          <cell r="C3180">
            <v>73001.18</v>
          </cell>
        </row>
        <row r="3181">
          <cell r="C3181">
            <v>72847.43</v>
          </cell>
        </row>
        <row r="3182">
          <cell r="C3182">
            <v>-26360.66</v>
          </cell>
        </row>
        <row r="3183">
          <cell r="C3183">
            <v>77453.26</v>
          </cell>
        </row>
        <row r="3184">
          <cell r="C3184">
            <v>77793.11</v>
          </cell>
        </row>
        <row r="3185">
          <cell r="C3185">
            <v>59691.78</v>
          </cell>
        </row>
        <row r="3186">
          <cell r="C3186">
            <v>41666.67</v>
          </cell>
        </row>
        <row r="3187">
          <cell r="C3187">
            <v>-74157.04000000004</v>
          </cell>
        </row>
        <row r="3188">
          <cell r="C3188">
            <v>-346640.48000000045</v>
          </cell>
        </row>
        <row r="3189">
          <cell r="C3189">
            <v>750000</v>
          </cell>
        </row>
        <row r="3190">
          <cell r="C3190">
            <v>5000</v>
          </cell>
        </row>
        <row r="3191">
          <cell r="C3191">
            <v>41666.67</v>
          </cell>
        </row>
        <row r="3192">
          <cell r="C3192">
            <v>27103.37</v>
          </cell>
        </row>
        <row r="3193">
          <cell r="C3193">
            <v>22863.85</v>
          </cell>
        </row>
        <row r="3194">
          <cell r="C3194">
            <v>105933.01</v>
          </cell>
        </row>
        <row r="3195">
          <cell r="C3195">
            <v>133640.74</v>
          </cell>
        </row>
        <row r="3196">
          <cell r="C3196">
            <v>39778.43</v>
          </cell>
        </row>
        <row r="3197">
          <cell r="C3197">
            <v>-15881.27</v>
          </cell>
        </row>
        <row r="3198">
          <cell r="C3198">
            <v>25000</v>
          </cell>
        </row>
        <row r="3199">
          <cell r="C3199">
            <v>62500</v>
          </cell>
        </row>
        <row r="3200">
          <cell r="C3200">
            <v>36050</v>
          </cell>
        </row>
        <row r="3201">
          <cell r="C3201">
            <v>11547.5</v>
          </cell>
        </row>
        <row r="3202">
          <cell r="C3202">
            <v>11547</v>
          </cell>
        </row>
        <row r="3203">
          <cell r="C3203">
            <v>11547</v>
          </cell>
        </row>
        <row r="3204">
          <cell r="C3204">
            <v>21770.45</v>
          </cell>
        </row>
        <row r="3205">
          <cell r="C3205">
            <v>4455.17</v>
          </cell>
        </row>
        <row r="3206">
          <cell r="C3206">
            <v>2102.23</v>
          </cell>
        </row>
        <row r="3207">
          <cell r="C3207">
            <v>2007.36</v>
          </cell>
        </row>
        <row r="3208">
          <cell r="C3208">
            <v>2874.68</v>
          </cell>
        </row>
        <row r="3209">
          <cell r="C3209">
            <v>895.33</v>
          </cell>
        </row>
        <row r="3210">
          <cell r="C3210">
            <v>872.46</v>
          </cell>
        </row>
        <row r="3211">
          <cell r="C3211">
            <v>1528.6</v>
          </cell>
        </row>
        <row r="3212">
          <cell r="C3212">
            <v>1038.52</v>
          </cell>
        </row>
        <row r="3213">
          <cell r="C3213">
            <v>1187.67</v>
          </cell>
        </row>
        <row r="3214">
          <cell r="C3214">
            <v>-6052.690000000002</v>
          </cell>
        </row>
        <row r="3215">
          <cell r="C3215">
            <v>83333.33</v>
          </cell>
        </row>
        <row r="3216">
          <cell r="C3216">
            <v>83333.33</v>
          </cell>
        </row>
        <row r="3217">
          <cell r="C3217">
            <v>83333.33</v>
          </cell>
        </row>
        <row r="3218">
          <cell r="C3218">
            <v>41666.66</v>
          </cell>
        </row>
        <row r="3219">
          <cell r="C3219">
            <v>926.89</v>
          </cell>
        </row>
        <row r="3220">
          <cell r="C3220">
            <v>1492.46</v>
          </cell>
        </row>
        <row r="3221">
          <cell r="C3221">
            <v>1522.92</v>
          </cell>
        </row>
        <row r="3222">
          <cell r="C3222">
            <v>-179864</v>
          </cell>
        </row>
        <row r="3223">
          <cell r="C3223">
            <v>-109125.35</v>
          </cell>
        </row>
        <row r="3224">
          <cell r="C3224">
            <v>-203659</v>
          </cell>
        </row>
        <row r="3225">
          <cell r="C3225">
            <v>41666.63</v>
          </cell>
        </row>
        <row r="3226">
          <cell r="C3226">
            <v>5000</v>
          </cell>
        </row>
        <row r="3227">
          <cell r="C3227">
            <v>41666.67</v>
          </cell>
        </row>
        <row r="3228">
          <cell r="C3228">
            <v>25000</v>
          </cell>
        </row>
        <row r="3229">
          <cell r="C3229">
            <v>62500</v>
          </cell>
        </row>
        <row r="3230">
          <cell r="C3230">
            <v>36050</v>
          </cell>
        </row>
        <row r="3231">
          <cell r="C3231">
            <v>1</v>
          </cell>
        </row>
        <row r="3232">
          <cell r="C3232">
            <v>11547.5</v>
          </cell>
        </row>
        <row r="3233">
          <cell r="C3233">
            <v>11547.5</v>
          </cell>
        </row>
        <row r="3234">
          <cell r="C3234">
            <v>11547.5</v>
          </cell>
        </row>
        <row r="3235">
          <cell r="C3235">
            <v>21770.45</v>
          </cell>
        </row>
        <row r="3236">
          <cell r="C3236">
            <v>4455.17</v>
          </cell>
        </row>
        <row r="3237">
          <cell r="C3237">
            <v>1820.95</v>
          </cell>
        </row>
        <row r="3238">
          <cell r="C3238">
            <v>3020.89</v>
          </cell>
        </row>
        <row r="3239">
          <cell r="C3239">
            <v>3141.89</v>
          </cell>
        </row>
        <row r="3240">
          <cell r="C3240">
            <v>704.55</v>
          </cell>
        </row>
        <row r="3241">
          <cell r="C3241">
            <v>1242.92</v>
          </cell>
        </row>
        <row r="3242">
          <cell r="C3242">
            <v>1694.56</v>
          </cell>
        </row>
        <row r="3243">
          <cell r="C3243">
            <v>1082.85</v>
          </cell>
        </row>
        <row r="3244">
          <cell r="C3244">
            <v>1248.68</v>
          </cell>
        </row>
        <row r="3245">
          <cell r="C3245">
            <v>1204.23</v>
          </cell>
        </row>
        <row r="3246">
          <cell r="C3246">
            <v>83333.33</v>
          </cell>
        </row>
        <row r="3247">
          <cell r="C3247">
            <v>83333.33</v>
          </cell>
        </row>
        <row r="3248">
          <cell r="C3248">
            <v>83333.33</v>
          </cell>
        </row>
        <row r="3249">
          <cell r="C3249">
            <v>41666.66</v>
          </cell>
        </row>
        <row r="3250">
          <cell r="C3250">
            <v>41666.66</v>
          </cell>
        </row>
        <row r="3251">
          <cell r="C3251">
            <v>41666.66</v>
          </cell>
        </row>
        <row r="3252">
          <cell r="C3252">
            <v>61185</v>
          </cell>
        </row>
        <row r="3253">
          <cell r="C3253">
            <v>5805.5</v>
          </cell>
        </row>
        <row r="3254">
          <cell r="C3254">
            <v>3555.6</v>
          </cell>
        </row>
        <row r="3255">
          <cell r="C3255">
            <v>6111.04</v>
          </cell>
        </row>
        <row r="3256">
          <cell r="C3256">
            <v>3176.24</v>
          </cell>
        </row>
        <row r="3257">
          <cell r="C3257">
            <v>1111.11</v>
          </cell>
        </row>
        <row r="3258">
          <cell r="C3258">
            <v>30000.01</v>
          </cell>
        </row>
        <row r="3259">
          <cell r="C3259">
            <v>19040.06</v>
          </cell>
        </row>
        <row r="3260">
          <cell r="C3260">
            <v>5333.4</v>
          </cell>
        </row>
        <row r="3261">
          <cell r="C3261">
            <v>10248.39</v>
          </cell>
        </row>
        <row r="3262">
          <cell r="C3262">
            <v>15333.38</v>
          </cell>
        </row>
        <row r="3263">
          <cell r="C3263">
            <v>9527.36</v>
          </cell>
        </row>
        <row r="3264">
          <cell r="C3264">
            <v>48.68</v>
          </cell>
        </row>
        <row r="3265">
          <cell r="C3265">
            <v>50.23</v>
          </cell>
        </row>
        <row r="3266">
          <cell r="C3266">
            <v>52.32</v>
          </cell>
        </row>
        <row r="3267">
          <cell r="C3267">
            <v>833.33</v>
          </cell>
        </row>
        <row r="3268">
          <cell r="C3268">
            <v>40000.08</v>
          </cell>
        </row>
        <row r="3269">
          <cell r="C3269">
            <v>6378.59</v>
          </cell>
        </row>
        <row r="3270">
          <cell r="C3270">
            <v>7222.2</v>
          </cell>
        </row>
        <row r="3271">
          <cell r="C3271">
            <v>39.67</v>
          </cell>
        </row>
        <row r="3272">
          <cell r="C3272">
            <v>41.24</v>
          </cell>
        </row>
        <row r="3273">
          <cell r="C3273">
            <v>43.42</v>
          </cell>
        </row>
        <row r="3274">
          <cell r="C3274">
            <v>13071.33</v>
          </cell>
        </row>
        <row r="3275">
          <cell r="C3275">
            <v>13499.91</v>
          </cell>
        </row>
        <row r="3276">
          <cell r="C3276">
            <v>-37067.5</v>
          </cell>
        </row>
        <row r="3277">
          <cell r="C3277">
            <v>9875</v>
          </cell>
        </row>
        <row r="3278">
          <cell r="C3278">
            <v>350</v>
          </cell>
        </row>
        <row r="3279">
          <cell r="C3279">
            <v>37450</v>
          </cell>
        </row>
        <row r="3280">
          <cell r="C3280">
            <v>7437.52</v>
          </cell>
        </row>
        <row r="3281">
          <cell r="C3281">
            <v>13749.96</v>
          </cell>
        </row>
        <row r="3282">
          <cell r="C3282">
            <v>7166.7</v>
          </cell>
        </row>
        <row r="3283">
          <cell r="C3283">
            <v>150.05</v>
          </cell>
        </row>
        <row r="3284">
          <cell r="C3284">
            <v>159.5</v>
          </cell>
        </row>
        <row r="3285">
          <cell r="C3285">
            <v>173.05</v>
          </cell>
        </row>
        <row r="3286">
          <cell r="C3286">
            <v>103.49</v>
          </cell>
        </row>
        <row r="3287">
          <cell r="C3287">
            <v>274.41</v>
          </cell>
        </row>
        <row r="3288">
          <cell r="C3288">
            <v>119.83</v>
          </cell>
        </row>
        <row r="3289">
          <cell r="C3289">
            <v>83.13</v>
          </cell>
        </row>
        <row r="3290">
          <cell r="C3290">
            <v>88.6</v>
          </cell>
        </row>
        <row r="3291">
          <cell r="C3291">
            <v>230.92</v>
          </cell>
        </row>
        <row r="3292">
          <cell r="C3292">
            <v>58.68</v>
          </cell>
        </row>
        <row r="3293">
          <cell r="C3293">
            <v>62.54</v>
          </cell>
        </row>
        <row r="3294">
          <cell r="C3294">
            <v>163.01</v>
          </cell>
        </row>
        <row r="3295">
          <cell r="C3295">
            <v>70.41</v>
          </cell>
        </row>
        <row r="3296">
          <cell r="C3296">
            <v>75.05</v>
          </cell>
        </row>
        <row r="3297">
          <cell r="C3297">
            <v>195.48</v>
          </cell>
        </row>
        <row r="3298">
          <cell r="C3298">
            <v>18486.58</v>
          </cell>
        </row>
        <row r="3299">
          <cell r="C3299">
            <v>26.23</v>
          </cell>
        </row>
        <row r="3300">
          <cell r="C3300">
            <v>27.97</v>
          </cell>
        </row>
        <row r="3301">
          <cell r="C3301">
            <v>30.47</v>
          </cell>
        </row>
        <row r="3302">
          <cell r="C3302">
            <v>250</v>
          </cell>
        </row>
        <row r="3303">
          <cell r="C3303">
            <v>23500</v>
          </cell>
        </row>
        <row r="3304">
          <cell r="C3304">
            <v>11875</v>
          </cell>
        </row>
        <row r="3305">
          <cell r="C3305">
            <v>19791.75</v>
          </cell>
        </row>
        <row r="3306">
          <cell r="C3306">
            <v>233.33</v>
          </cell>
        </row>
        <row r="3307">
          <cell r="C3307">
            <v>22400.08</v>
          </cell>
        </row>
        <row r="3308">
          <cell r="C3308">
            <v>22213.26</v>
          </cell>
        </row>
        <row r="3309">
          <cell r="C3309">
            <v>130.79</v>
          </cell>
        </row>
        <row r="3310">
          <cell r="C3310">
            <v>140.13</v>
          </cell>
        </row>
        <row r="3311">
          <cell r="C3311">
            <v>366.44</v>
          </cell>
        </row>
        <row r="3312">
          <cell r="C3312">
            <v>250</v>
          </cell>
        </row>
        <row r="3313">
          <cell r="C3313">
            <v>24750</v>
          </cell>
        </row>
        <row r="3314">
          <cell r="C3314">
            <v>306.67</v>
          </cell>
        </row>
        <row r="3315">
          <cell r="C3315">
            <v>30359.93</v>
          </cell>
        </row>
        <row r="3316">
          <cell r="C3316">
            <v>82.8</v>
          </cell>
        </row>
        <row r="3317">
          <cell r="C3317">
            <v>88.88</v>
          </cell>
        </row>
        <row r="3318">
          <cell r="C3318">
            <v>97.63</v>
          </cell>
        </row>
        <row r="3319">
          <cell r="C3319">
            <v>161</v>
          </cell>
        </row>
        <row r="3320">
          <cell r="C3320">
            <v>172.8</v>
          </cell>
        </row>
        <row r="3321">
          <cell r="C3321">
            <v>189.81</v>
          </cell>
        </row>
        <row r="3322">
          <cell r="C3322">
            <v>20800</v>
          </cell>
        </row>
        <row r="3323">
          <cell r="C3323">
            <v>258.33</v>
          </cell>
        </row>
        <row r="3324">
          <cell r="C3324">
            <v>26608.39</v>
          </cell>
        </row>
        <row r="3325">
          <cell r="C3325">
            <v>17120</v>
          </cell>
        </row>
        <row r="3326">
          <cell r="C3326">
            <v>79.08</v>
          </cell>
        </row>
        <row r="3327">
          <cell r="C3327">
            <v>85.35</v>
          </cell>
        </row>
        <row r="3328">
          <cell r="C3328">
            <v>94.43</v>
          </cell>
        </row>
        <row r="3329">
          <cell r="C3329">
            <v>19.62</v>
          </cell>
        </row>
        <row r="3330">
          <cell r="C3330">
            <v>21.2</v>
          </cell>
        </row>
        <row r="3331">
          <cell r="C3331">
            <v>23.48</v>
          </cell>
        </row>
        <row r="3332">
          <cell r="C3332">
            <v>17.99</v>
          </cell>
        </row>
        <row r="3333">
          <cell r="C3333">
            <v>19.43</v>
          </cell>
        </row>
        <row r="3334">
          <cell r="C3334">
            <v>21.52</v>
          </cell>
        </row>
        <row r="3335">
          <cell r="C3335">
            <v>19.47</v>
          </cell>
        </row>
        <row r="3336">
          <cell r="C3336">
            <v>21.05</v>
          </cell>
        </row>
        <row r="3337">
          <cell r="C3337">
            <v>23.34</v>
          </cell>
        </row>
        <row r="3338">
          <cell r="C3338">
            <v>18666.64</v>
          </cell>
        </row>
        <row r="3339">
          <cell r="C3339">
            <v>10142.38</v>
          </cell>
        </row>
        <row r="3340">
          <cell r="C3340">
            <v>12306.72</v>
          </cell>
        </row>
        <row r="3341">
          <cell r="C3341">
            <v>36.94</v>
          </cell>
        </row>
        <row r="3342">
          <cell r="C3342">
            <v>39.79</v>
          </cell>
        </row>
        <row r="3343">
          <cell r="C3343">
            <v>104.4</v>
          </cell>
        </row>
        <row r="3344">
          <cell r="C3344">
            <v>12444.48</v>
          </cell>
        </row>
        <row r="3345">
          <cell r="C3345">
            <v>48.19</v>
          </cell>
        </row>
        <row r="3346">
          <cell r="C3346">
            <v>138.57</v>
          </cell>
        </row>
        <row r="3347">
          <cell r="C3347">
            <v>65.66</v>
          </cell>
        </row>
        <row r="3348">
          <cell r="C3348">
            <v>50.08</v>
          </cell>
        </row>
        <row r="3349">
          <cell r="C3349">
            <v>57.5</v>
          </cell>
        </row>
        <row r="3350">
          <cell r="C3350">
            <v>157.87</v>
          </cell>
        </row>
        <row r="3351">
          <cell r="C3351">
            <v>34.15</v>
          </cell>
        </row>
        <row r="3352">
          <cell r="C3352">
            <v>39.2</v>
          </cell>
        </row>
        <row r="3353">
          <cell r="C3353">
            <v>107.47</v>
          </cell>
        </row>
        <row r="3354">
          <cell r="C3354">
            <v>166.67</v>
          </cell>
        </row>
        <row r="3355">
          <cell r="C3355">
            <v>26999.94</v>
          </cell>
        </row>
        <row r="3356">
          <cell r="C3356">
            <v>92.24</v>
          </cell>
        </row>
        <row r="3357">
          <cell r="C3357">
            <v>38.12</v>
          </cell>
        </row>
        <row r="3358">
          <cell r="C3358">
            <v>45.68</v>
          </cell>
        </row>
        <row r="3359">
          <cell r="C3359">
            <v>502.22</v>
          </cell>
        </row>
        <row r="3360">
          <cell r="C3360">
            <v>502.22</v>
          </cell>
        </row>
        <row r="3361">
          <cell r="C3361">
            <v>83871.14</v>
          </cell>
        </row>
        <row r="3362">
          <cell r="C3362">
            <v>51.22</v>
          </cell>
        </row>
        <row r="3363">
          <cell r="C3363">
            <v>21.47</v>
          </cell>
        </row>
        <row r="3364">
          <cell r="C3364">
            <v>28.18</v>
          </cell>
        </row>
        <row r="3365">
          <cell r="C3365">
            <v>29.16</v>
          </cell>
        </row>
        <row r="3366">
          <cell r="C3366">
            <v>12.21</v>
          </cell>
        </row>
        <row r="3367">
          <cell r="C3367">
            <v>16.24</v>
          </cell>
        </row>
        <row r="3368">
          <cell r="C3368">
            <v>110.91</v>
          </cell>
        </row>
        <row r="3369">
          <cell r="C3369">
            <v>46.55</v>
          </cell>
        </row>
        <row r="3370">
          <cell r="C3370">
            <v>61.92</v>
          </cell>
        </row>
        <row r="3371">
          <cell r="C3371">
            <v>19.21</v>
          </cell>
        </row>
        <row r="3372">
          <cell r="C3372">
            <v>24.2</v>
          </cell>
        </row>
        <row r="3373">
          <cell r="C3373">
            <v>31.63</v>
          </cell>
        </row>
        <row r="3374">
          <cell r="C3374">
            <v>2884728</v>
          </cell>
        </row>
        <row r="3375">
          <cell r="C3375">
            <v>40.56</v>
          </cell>
        </row>
        <row r="3376">
          <cell r="C3376">
            <v>42.7</v>
          </cell>
        </row>
        <row r="3377">
          <cell r="C3377">
            <v>42.36</v>
          </cell>
        </row>
        <row r="3378">
          <cell r="C3378">
            <v>-35907.630000000354</v>
          </cell>
        </row>
        <row r="3379">
          <cell r="C3379">
            <v>22499.73</v>
          </cell>
        </row>
        <row r="3380">
          <cell r="C3380">
            <v>484610.54</v>
          </cell>
        </row>
        <row r="3381">
          <cell r="C3381">
            <v>977872</v>
          </cell>
        </row>
        <row r="3382">
          <cell r="C3382">
            <v>153.47</v>
          </cell>
        </row>
        <row r="3383">
          <cell r="C3383">
            <v>166.84</v>
          </cell>
        </row>
        <row r="3384">
          <cell r="C3384">
            <v>406.07</v>
          </cell>
        </row>
        <row r="3385">
          <cell r="C3385">
            <v>105.86</v>
          </cell>
        </row>
        <row r="3386">
          <cell r="C3386">
            <v>115.36</v>
          </cell>
        </row>
        <row r="3387">
          <cell r="C3387">
            <v>113.21</v>
          </cell>
        </row>
        <row r="3388">
          <cell r="C3388">
            <v>85.03</v>
          </cell>
        </row>
        <row r="3389">
          <cell r="C3389">
            <v>92.77</v>
          </cell>
        </row>
        <row r="3390">
          <cell r="C3390">
            <v>91.02</v>
          </cell>
        </row>
        <row r="3391">
          <cell r="C3391">
            <v>60.02</v>
          </cell>
        </row>
        <row r="3392">
          <cell r="C3392">
            <v>65.49</v>
          </cell>
        </row>
        <row r="3393">
          <cell r="C3393">
            <v>64.25</v>
          </cell>
        </row>
        <row r="3394">
          <cell r="C3394">
            <v>72.02</v>
          </cell>
        </row>
        <row r="3395">
          <cell r="C3395">
            <v>78.59</v>
          </cell>
        </row>
        <row r="3396">
          <cell r="C3396">
            <v>77.1</v>
          </cell>
        </row>
        <row r="3397">
          <cell r="C3397">
            <v>26.82</v>
          </cell>
        </row>
        <row r="3398">
          <cell r="C3398">
            <v>36.33</v>
          </cell>
        </row>
        <row r="3399">
          <cell r="C3399">
            <v>35.78</v>
          </cell>
        </row>
        <row r="3400">
          <cell r="C3400">
            <v>133.81</v>
          </cell>
        </row>
        <row r="3401">
          <cell r="C3401">
            <v>147.08</v>
          </cell>
        </row>
        <row r="3402">
          <cell r="C3402">
            <v>143.95</v>
          </cell>
        </row>
        <row r="3403">
          <cell r="C3403">
            <v>84.71</v>
          </cell>
        </row>
        <row r="3404">
          <cell r="C3404">
            <v>229.96</v>
          </cell>
        </row>
        <row r="3405">
          <cell r="C3405">
            <v>91.31</v>
          </cell>
        </row>
        <row r="3406">
          <cell r="C3406">
            <v>164.72</v>
          </cell>
        </row>
        <row r="3407">
          <cell r="C3407">
            <v>447.13</v>
          </cell>
        </row>
        <row r="3408">
          <cell r="C3408">
            <v>177.52</v>
          </cell>
        </row>
        <row r="3409">
          <cell r="C3409">
            <v>80.91</v>
          </cell>
        </row>
        <row r="3410">
          <cell r="C3410">
            <v>220.54</v>
          </cell>
        </row>
        <row r="3411">
          <cell r="C3411">
            <v>16112.22</v>
          </cell>
        </row>
        <row r="3412">
          <cell r="C3412">
            <v>20.08</v>
          </cell>
        </row>
        <row r="3413">
          <cell r="C3413">
            <v>22.33</v>
          </cell>
        </row>
        <row r="3414">
          <cell r="C3414">
            <v>21.78</v>
          </cell>
        </row>
        <row r="3415">
          <cell r="C3415">
            <v>18.4</v>
          </cell>
        </row>
        <row r="3416">
          <cell r="C3416">
            <v>20.47</v>
          </cell>
        </row>
        <row r="3417">
          <cell r="C3417">
            <v>19.96</v>
          </cell>
        </row>
        <row r="3418">
          <cell r="C3418">
            <v>19.91</v>
          </cell>
        </row>
        <row r="3419">
          <cell r="C3419">
            <v>22.19</v>
          </cell>
        </row>
        <row r="3420">
          <cell r="C3420">
            <v>21.63</v>
          </cell>
        </row>
        <row r="3421">
          <cell r="C3421">
            <v>37.79</v>
          </cell>
        </row>
        <row r="3422">
          <cell r="C3422">
            <v>41.87</v>
          </cell>
        </row>
        <row r="3423">
          <cell r="C3423">
            <v>40.88</v>
          </cell>
        </row>
        <row r="3424">
          <cell r="C3424">
            <v>49.39</v>
          </cell>
        </row>
        <row r="3425">
          <cell r="C3425">
            <v>59.71</v>
          </cell>
        </row>
        <row r="3426">
          <cell r="C3426">
            <v>56.79</v>
          </cell>
        </row>
        <row r="3427">
          <cell r="C3427">
            <v>51.33</v>
          </cell>
        </row>
        <row r="3428">
          <cell r="C3428">
            <v>62.18</v>
          </cell>
        </row>
        <row r="3429">
          <cell r="C3429">
            <v>59.09</v>
          </cell>
        </row>
        <row r="3430">
          <cell r="C3430">
            <v>34.99</v>
          </cell>
        </row>
        <row r="3431">
          <cell r="C3431">
            <v>42.39</v>
          </cell>
        </row>
        <row r="3432">
          <cell r="C3432">
            <v>40.29</v>
          </cell>
        </row>
        <row r="3433">
          <cell r="C3433">
            <v>33.84</v>
          </cell>
        </row>
        <row r="3434">
          <cell r="C3434">
            <v>41.33</v>
          </cell>
        </row>
        <row r="3435">
          <cell r="C3435">
            <v>39.19</v>
          </cell>
        </row>
        <row r="3436">
          <cell r="C3436">
            <v>19.73</v>
          </cell>
        </row>
        <row r="3437">
          <cell r="C3437">
            <v>65.41</v>
          </cell>
        </row>
        <row r="3438">
          <cell r="C3438">
            <v>24.88</v>
          </cell>
        </row>
        <row r="3439">
          <cell r="C3439">
            <v>17.43</v>
          </cell>
        </row>
        <row r="3440">
          <cell r="C3440">
            <v>24.1</v>
          </cell>
        </row>
        <row r="3441">
          <cell r="C3441">
            <v>22.07</v>
          </cell>
        </row>
        <row r="3442">
          <cell r="C3442">
            <v>9.78</v>
          </cell>
        </row>
        <row r="3443">
          <cell r="C3443">
            <v>13.77</v>
          </cell>
        </row>
        <row r="3444">
          <cell r="C3444">
            <v>12.57</v>
          </cell>
        </row>
        <row r="3445">
          <cell r="C3445">
            <v>37.27</v>
          </cell>
        </row>
        <row r="3446">
          <cell r="C3446">
            <v>52.53</v>
          </cell>
        </row>
        <row r="3447">
          <cell r="C3447">
            <v>47.88</v>
          </cell>
        </row>
        <row r="3448">
          <cell r="C3448">
            <v>46149.72</v>
          </cell>
        </row>
        <row r="3449">
          <cell r="C3449">
            <v>46149.72</v>
          </cell>
        </row>
        <row r="3450">
          <cell r="C3450">
            <v>46149.72</v>
          </cell>
        </row>
        <row r="3451">
          <cell r="C3451">
            <v>134.95</v>
          </cell>
        </row>
        <row r="3452">
          <cell r="C3452">
            <v>152.66</v>
          </cell>
        </row>
        <row r="3453">
          <cell r="C3453">
            <v>148.07</v>
          </cell>
        </row>
        <row r="3454">
          <cell r="C3454">
            <v>103.87</v>
          </cell>
        </row>
        <row r="3455">
          <cell r="C3455">
            <v>188.3</v>
          </cell>
        </row>
        <row r="3456">
          <cell r="C3456">
            <v>49.76</v>
          </cell>
        </row>
        <row r="3457">
          <cell r="C3457">
            <v>51.8</v>
          </cell>
        </row>
        <row r="3458">
          <cell r="C3458">
            <v>51.59</v>
          </cell>
        </row>
        <row r="3459">
          <cell r="C3459">
            <v>50000000</v>
          </cell>
        </row>
        <row r="3460">
          <cell r="C3460">
            <v>71281096.6</v>
          </cell>
        </row>
        <row r="3461">
          <cell r="C3461">
            <v>0</v>
          </cell>
        </row>
        <row r="3464">
          <cell r="C3464">
            <v>-234090.7100000009</v>
          </cell>
        </row>
        <row r="3465">
          <cell r="C3465">
            <v>60872.72</v>
          </cell>
          <cell r="E3465">
            <v>155.5</v>
          </cell>
        </row>
        <row r="3466">
          <cell r="C3466">
            <v>60872.72</v>
          </cell>
          <cell r="E3466">
            <v>155.5</v>
          </cell>
        </row>
        <row r="3467">
          <cell r="C3467">
            <v>61430.81</v>
          </cell>
          <cell r="E3467">
            <v>5.5</v>
          </cell>
        </row>
        <row r="3468">
          <cell r="C3468">
            <v>2637.45</v>
          </cell>
        </row>
        <row r="3469">
          <cell r="C3469">
            <v>2682.1</v>
          </cell>
        </row>
        <row r="3470">
          <cell r="C3470">
            <v>2743.66</v>
          </cell>
        </row>
        <row r="3471">
          <cell r="C3471">
            <v>622500</v>
          </cell>
        </row>
        <row r="3472">
          <cell r="C3472">
            <v>583333.33</v>
          </cell>
        </row>
        <row r="3473">
          <cell r="C3473">
            <v>333333.33</v>
          </cell>
        </row>
        <row r="3474">
          <cell r="C3474">
            <v>250000</v>
          </cell>
        </row>
        <row r="3475">
          <cell r="C3475">
            <v>233333.33</v>
          </cell>
        </row>
        <row r="3476">
          <cell r="C3476">
            <v>177.08</v>
          </cell>
        </row>
        <row r="3477">
          <cell r="C3477">
            <v>177.08</v>
          </cell>
        </row>
        <row r="3478">
          <cell r="C3478">
            <v>177.08</v>
          </cell>
        </row>
        <row r="3479">
          <cell r="C3479">
            <v>166666.67</v>
          </cell>
        </row>
        <row r="3480">
          <cell r="C3480">
            <v>83333.33</v>
          </cell>
        </row>
        <row r="3481">
          <cell r="C3481">
            <v>250000</v>
          </cell>
        </row>
        <row r="3482">
          <cell r="C3482">
            <v>250000</v>
          </cell>
        </row>
        <row r="3483">
          <cell r="C3483">
            <v>131394.6</v>
          </cell>
        </row>
        <row r="3484">
          <cell r="C3484">
            <v>65118.46</v>
          </cell>
        </row>
        <row r="3485">
          <cell r="C3485">
            <v>137958.35</v>
          </cell>
        </row>
        <row r="3486">
          <cell r="C3486">
            <v>146.67</v>
          </cell>
        </row>
        <row r="3487">
          <cell r="C3487">
            <v>146.67</v>
          </cell>
        </row>
        <row r="3488">
          <cell r="C3488">
            <v>146.67</v>
          </cell>
        </row>
        <row r="3489">
          <cell r="C3489">
            <v>373.33</v>
          </cell>
        </row>
        <row r="3490">
          <cell r="C3490">
            <v>373.33</v>
          </cell>
        </row>
        <row r="3491">
          <cell r="C3491">
            <v>373.33</v>
          </cell>
        </row>
        <row r="3492">
          <cell r="C3492">
            <v>177.78</v>
          </cell>
        </row>
        <row r="3493">
          <cell r="C3493">
            <v>177.78</v>
          </cell>
        </row>
        <row r="3494">
          <cell r="C3494">
            <v>177.78</v>
          </cell>
        </row>
        <row r="3495">
          <cell r="C3495">
            <v>104.17</v>
          </cell>
        </row>
        <row r="3496">
          <cell r="C3496">
            <v>104.17</v>
          </cell>
        </row>
        <row r="3497">
          <cell r="C3497">
            <v>104.17</v>
          </cell>
        </row>
        <row r="3498">
          <cell r="C3498">
            <v>100</v>
          </cell>
        </row>
        <row r="3499">
          <cell r="C3499">
            <v>100</v>
          </cell>
        </row>
        <row r="3500">
          <cell r="C3500">
            <v>100</v>
          </cell>
        </row>
        <row r="3501">
          <cell r="C3501">
            <v>111.11</v>
          </cell>
        </row>
        <row r="3502">
          <cell r="C3502">
            <v>111.11</v>
          </cell>
        </row>
        <row r="3503">
          <cell r="C3503">
            <v>111.11</v>
          </cell>
        </row>
        <row r="3504">
          <cell r="C3504">
            <v>260</v>
          </cell>
        </row>
        <row r="3505">
          <cell r="C3505">
            <v>260</v>
          </cell>
        </row>
        <row r="3506">
          <cell r="C3506">
            <v>260</v>
          </cell>
        </row>
        <row r="3507">
          <cell r="C3507">
            <v>213.33</v>
          </cell>
        </row>
        <row r="3508">
          <cell r="C3508">
            <v>213.33</v>
          </cell>
        </row>
        <row r="3509">
          <cell r="C3509">
            <v>213.33</v>
          </cell>
        </row>
        <row r="3510">
          <cell r="C3510">
            <v>221063</v>
          </cell>
        </row>
        <row r="3511">
          <cell r="C3511">
            <v>221737</v>
          </cell>
        </row>
        <row r="3512">
          <cell r="C3512">
            <v>222413</v>
          </cell>
        </row>
        <row r="3513">
          <cell r="C3513">
            <v>350519</v>
          </cell>
        </row>
        <row r="3514">
          <cell r="C3514">
            <v>351098</v>
          </cell>
        </row>
        <row r="3515">
          <cell r="C3515">
            <v>352835</v>
          </cell>
        </row>
        <row r="3520">
          <cell r="C3520">
            <v>61607.5</v>
          </cell>
        </row>
        <row r="3521">
          <cell r="C3521">
            <v>-35638.72999999998</v>
          </cell>
        </row>
        <row r="3522">
          <cell r="C3522">
            <v>-40250.390000000014</v>
          </cell>
        </row>
        <row r="3523">
          <cell r="C3523">
            <v>1236312</v>
          </cell>
        </row>
        <row r="3524">
          <cell r="C3524">
            <v>380745.12999999995</v>
          </cell>
        </row>
        <row r="3525">
          <cell r="C3525">
            <v>392990.84</v>
          </cell>
        </row>
        <row r="3526">
          <cell r="C3526">
            <v>125000.01000000004</v>
          </cell>
        </row>
        <row r="3527">
          <cell r="C3527">
            <v>41666.67</v>
          </cell>
        </row>
        <row r="3528">
          <cell r="C3528">
            <v>41666.67</v>
          </cell>
        </row>
        <row r="3529">
          <cell r="C3529">
            <v>41666.67</v>
          </cell>
        </row>
        <row r="3530">
          <cell r="C3530">
            <v>499999.98</v>
          </cell>
        </row>
        <row r="3531">
          <cell r="C3531">
            <v>238569</v>
          </cell>
        </row>
        <row r="3532">
          <cell r="C3532">
            <v>1087040.87</v>
          </cell>
        </row>
        <row r="3533">
          <cell r="C3533">
            <v>625000</v>
          </cell>
        </row>
        <row r="3534">
          <cell r="C3534">
            <v>500000</v>
          </cell>
        </row>
        <row r="3535">
          <cell r="C3535">
            <v>2847110.3</v>
          </cell>
        </row>
        <row r="3536">
          <cell r="C3536">
            <v>515722.87999999896</v>
          </cell>
        </row>
        <row r="3537">
          <cell r="C3537">
            <v>3745416.7600000016</v>
          </cell>
        </row>
        <row r="3538">
          <cell r="C3538">
            <v>-109994.00999999978</v>
          </cell>
        </row>
        <row r="3539">
          <cell r="C3539">
            <v>-35521</v>
          </cell>
        </row>
        <row r="3540">
          <cell r="C3540">
            <v>125000</v>
          </cell>
        </row>
        <row r="3541">
          <cell r="C3541">
            <v>125000</v>
          </cell>
        </row>
        <row r="3542">
          <cell r="C3542">
            <v>250000</v>
          </cell>
        </row>
        <row r="3543">
          <cell r="C3543">
            <v>283333.33</v>
          </cell>
        </row>
        <row r="3544">
          <cell r="C3544">
            <v>113363.11</v>
          </cell>
        </row>
        <row r="3545">
          <cell r="C3545">
            <v>113851.02</v>
          </cell>
        </row>
        <row r="3546">
          <cell r="C3546">
            <v>114451.13</v>
          </cell>
        </row>
        <row r="3547">
          <cell r="C3547">
            <v>25000</v>
          </cell>
        </row>
        <row r="3548">
          <cell r="C3548">
            <v>160</v>
          </cell>
        </row>
        <row r="3549">
          <cell r="C3549">
            <v>160</v>
          </cell>
        </row>
        <row r="3550">
          <cell r="C3550">
            <v>160</v>
          </cell>
        </row>
        <row r="3551">
          <cell r="C3551">
            <v>127461.25</v>
          </cell>
        </row>
        <row r="3552">
          <cell r="C3552">
            <v>127781.36</v>
          </cell>
        </row>
        <row r="3553">
          <cell r="C3553">
            <v>128804.26</v>
          </cell>
        </row>
        <row r="3554">
          <cell r="C3554">
            <v>41666.67</v>
          </cell>
        </row>
        <row r="3555">
          <cell r="C3555">
            <v>41666.67</v>
          </cell>
        </row>
        <row r="3556">
          <cell r="C3556">
            <v>250000</v>
          </cell>
        </row>
        <row r="3557">
          <cell r="C3557">
            <v>250000</v>
          </cell>
        </row>
        <row r="3558">
          <cell r="C3558">
            <v>83333.33</v>
          </cell>
        </row>
        <row r="3559">
          <cell r="C3559">
            <v>4836.58</v>
          </cell>
        </row>
        <row r="3560">
          <cell r="C3560">
            <v>279846.15</v>
          </cell>
        </row>
        <row r="3561">
          <cell r="C3561">
            <v>238.1</v>
          </cell>
        </row>
        <row r="3562">
          <cell r="C3562">
            <v>238.1</v>
          </cell>
        </row>
        <row r="3563">
          <cell r="C3563">
            <v>238.1</v>
          </cell>
        </row>
        <row r="3564">
          <cell r="C3564">
            <v>70.54</v>
          </cell>
        </row>
        <row r="3565">
          <cell r="C3565">
            <v>85.98</v>
          </cell>
        </row>
        <row r="3566">
          <cell r="C3566">
            <v>238.85</v>
          </cell>
        </row>
        <row r="3567">
          <cell r="C3567">
            <v>100.9</v>
          </cell>
          <cell r="E3567">
            <v>3.42</v>
          </cell>
        </row>
        <row r="3568">
          <cell r="C3568">
            <v>111.34</v>
          </cell>
          <cell r="E3568">
            <v>3.13</v>
          </cell>
        </row>
        <row r="3569">
          <cell r="C3569">
            <v>310.81</v>
          </cell>
          <cell r="E3569">
            <v>3.21</v>
          </cell>
        </row>
        <row r="3570">
          <cell r="C3570">
            <v>34.27</v>
          </cell>
        </row>
        <row r="3571">
          <cell r="C3571">
            <v>39.2</v>
          </cell>
        </row>
        <row r="3572">
          <cell r="C3572">
            <v>109.06</v>
          </cell>
        </row>
        <row r="3573">
          <cell r="C3573">
            <v>54.17</v>
          </cell>
        </row>
        <row r="3574">
          <cell r="C3574">
            <v>54.17</v>
          </cell>
        </row>
        <row r="3575">
          <cell r="C3575">
            <v>54.17</v>
          </cell>
        </row>
        <row r="3576">
          <cell r="C3576">
            <v>100</v>
          </cell>
        </row>
        <row r="3577">
          <cell r="C3577">
            <v>100</v>
          </cell>
        </row>
        <row r="3578">
          <cell r="C3578">
            <v>100</v>
          </cell>
        </row>
        <row r="3579">
          <cell r="C3579">
            <v>142.86</v>
          </cell>
        </row>
        <row r="3580">
          <cell r="C3580">
            <v>142.86</v>
          </cell>
        </row>
        <row r="3581">
          <cell r="C3581">
            <v>142.86</v>
          </cell>
        </row>
        <row r="3582">
          <cell r="C3582">
            <v>26.75</v>
          </cell>
        </row>
        <row r="3583">
          <cell r="C3583">
            <v>38.76</v>
          </cell>
        </row>
        <row r="3584">
          <cell r="C3584">
            <v>107.4</v>
          </cell>
        </row>
        <row r="3585">
          <cell r="C3585">
            <v>111.11</v>
          </cell>
        </row>
        <row r="3586">
          <cell r="C3586">
            <v>111.11</v>
          </cell>
        </row>
        <row r="3587">
          <cell r="C3587">
            <v>111.11</v>
          </cell>
        </row>
        <row r="3588">
          <cell r="C3588">
            <v>78.33</v>
          </cell>
        </row>
        <row r="3589">
          <cell r="C3589">
            <v>78.33</v>
          </cell>
        </row>
        <row r="3590">
          <cell r="C3590">
            <v>78.33</v>
          </cell>
        </row>
        <row r="3591">
          <cell r="C3591">
            <v>133.33</v>
          </cell>
        </row>
        <row r="3592">
          <cell r="C3592">
            <v>133.33</v>
          </cell>
        </row>
        <row r="3593">
          <cell r="C3593">
            <v>133.33</v>
          </cell>
        </row>
        <row r="3594">
          <cell r="C3594">
            <v>166.67</v>
          </cell>
        </row>
        <row r="3595">
          <cell r="C3595">
            <v>166.67</v>
          </cell>
        </row>
        <row r="3596">
          <cell r="C3596">
            <v>166.67</v>
          </cell>
        </row>
        <row r="3597">
          <cell r="C3597">
            <v>125</v>
          </cell>
        </row>
        <row r="3598">
          <cell r="C3598">
            <v>125</v>
          </cell>
        </row>
        <row r="3599">
          <cell r="C3599">
            <v>125</v>
          </cell>
        </row>
        <row r="3600">
          <cell r="C3600">
            <v>83.33</v>
          </cell>
        </row>
        <row r="3601">
          <cell r="C3601">
            <v>83.33</v>
          </cell>
        </row>
        <row r="3602">
          <cell r="C3602">
            <v>83.33</v>
          </cell>
        </row>
        <row r="3603">
          <cell r="C3603">
            <v>116.67</v>
          </cell>
        </row>
        <row r="3604">
          <cell r="C3604">
            <v>116.67</v>
          </cell>
        </row>
        <row r="3605">
          <cell r="C3605">
            <v>116.67</v>
          </cell>
        </row>
        <row r="3606">
          <cell r="C3606">
            <v>64.17</v>
          </cell>
        </row>
        <row r="3607">
          <cell r="C3607">
            <v>64.17</v>
          </cell>
        </row>
        <row r="3608">
          <cell r="C3608">
            <v>64.17</v>
          </cell>
        </row>
        <row r="3609">
          <cell r="C3609">
            <v>125</v>
          </cell>
        </row>
        <row r="3610">
          <cell r="C3610">
            <v>125</v>
          </cell>
        </row>
        <row r="3611">
          <cell r="C3611">
            <v>125</v>
          </cell>
        </row>
        <row r="3612">
          <cell r="C3612">
            <v>83.33</v>
          </cell>
        </row>
        <row r="3613">
          <cell r="C3613">
            <v>83.33</v>
          </cell>
        </row>
        <row r="3614">
          <cell r="C3614">
            <v>83.33</v>
          </cell>
        </row>
        <row r="3615">
          <cell r="C3615">
            <v>116.67</v>
          </cell>
        </row>
        <row r="3616">
          <cell r="C3616">
            <v>116.67</v>
          </cell>
        </row>
        <row r="3617">
          <cell r="C3617">
            <v>116.67</v>
          </cell>
        </row>
        <row r="3618">
          <cell r="C3618">
            <v>150</v>
          </cell>
        </row>
        <row r="3619">
          <cell r="C3619">
            <v>150</v>
          </cell>
        </row>
        <row r="3620">
          <cell r="C3620">
            <v>150</v>
          </cell>
        </row>
        <row r="3621">
          <cell r="C3621">
            <v>177.78</v>
          </cell>
        </row>
        <row r="3622">
          <cell r="C3622">
            <v>177.78</v>
          </cell>
        </row>
        <row r="3623">
          <cell r="C3623">
            <v>177.78</v>
          </cell>
        </row>
        <row r="3624">
          <cell r="C3624">
            <v>211.27</v>
          </cell>
        </row>
        <row r="3625">
          <cell r="C3625">
            <v>211.27</v>
          </cell>
        </row>
        <row r="3626">
          <cell r="C3626">
            <v>211.27</v>
          </cell>
        </row>
        <row r="3627">
          <cell r="C3627">
            <v>73.33</v>
          </cell>
        </row>
        <row r="3628">
          <cell r="C3628">
            <v>73.33</v>
          </cell>
        </row>
        <row r="3629">
          <cell r="C3629">
            <v>73.33</v>
          </cell>
        </row>
        <row r="3630">
          <cell r="C3630">
            <v>116.67</v>
          </cell>
        </row>
        <row r="3631">
          <cell r="C3631">
            <v>116.67</v>
          </cell>
        </row>
        <row r="3632">
          <cell r="C3632">
            <v>116.67</v>
          </cell>
        </row>
        <row r="3633">
          <cell r="C3633">
            <v>125</v>
          </cell>
        </row>
        <row r="3634">
          <cell r="C3634">
            <v>125</v>
          </cell>
        </row>
        <row r="3635">
          <cell r="C3635">
            <v>125</v>
          </cell>
        </row>
        <row r="3636">
          <cell r="C3636">
            <v>253.33</v>
          </cell>
        </row>
        <row r="3637">
          <cell r="C3637">
            <v>253.33</v>
          </cell>
        </row>
        <row r="3638">
          <cell r="C3638">
            <v>253.33</v>
          </cell>
        </row>
        <row r="3639">
          <cell r="C3639">
            <v>76.07</v>
          </cell>
        </row>
        <row r="3640">
          <cell r="C3640">
            <v>76.07</v>
          </cell>
        </row>
        <row r="3641">
          <cell r="C3641">
            <v>76.07</v>
          </cell>
        </row>
        <row r="3642">
          <cell r="C3642">
            <v>93.33</v>
          </cell>
        </row>
        <row r="3643">
          <cell r="C3643">
            <v>93.33</v>
          </cell>
        </row>
        <row r="3644">
          <cell r="C3644">
            <v>93.33</v>
          </cell>
        </row>
        <row r="3645">
          <cell r="C3645">
            <v>260.42</v>
          </cell>
        </row>
        <row r="3646">
          <cell r="C3646">
            <v>260.42</v>
          </cell>
        </row>
        <row r="3647">
          <cell r="C3647">
            <v>260.42</v>
          </cell>
        </row>
        <row r="3648">
          <cell r="C3648">
            <v>166.67</v>
          </cell>
        </row>
        <row r="3649">
          <cell r="C3649">
            <v>166.67</v>
          </cell>
        </row>
        <row r="3650">
          <cell r="C3650">
            <v>166.67</v>
          </cell>
        </row>
        <row r="3651">
          <cell r="C3651">
            <v>41.67</v>
          </cell>
        </row>
        <row r="3652">
          <cell r="C3652">
            <v>41.67</v>
          </cell>
        </row>
        <row r="3653">
          <cell r="C3653">
            <v>41.67</v>
          </cell>
        </row>
        <row r="3654">
          <cell r="C3654">
            <v>62.42</v>
          </cell>
        </row>
        <row r="3655">
          <cell r="C3655">
            <v>62.42</v>
          </cell>
        </row>
        <row r="3656">
          <cell r="C3656">
            <v>62.42</v>
          </cell>
        </row>
        <row r="3657">
          <cell r="C3657">
            <v>40234.82</v>
          </cell>
        </row>
        <row r="3658">
          <cell r="C3658">
            <v>40568.17</v>
          </cell>
        </row>
        <row r="3659">
          <cell r="C3659">
            <v>40765.63</v>
          </cell>
        </row>
        <row r="3660">
          <cell r="C3660">
            <v>45956.3</v>
          </cell>
        </row>
        <row r="3661">
          <cell r="C3661">
            <v>46311.35</v>
          </cell>
        </row>
        <row r="3662">
          <cell r="C3662">
            <v>87511.28</v>
          </cell>
        </row>
        <row r="3663">
          <cell r="C3663">
            <v>88202.94</v>
          </cell>
        </row>
        <row r="3664">
          <cell r="C3664">
            <v>187500</v>
          </cell>
        </row>
        <row r="3665">
          <cell r="C3665">
            <v>93.33</v>
          </cell>
        </row>
        <row r="3666">
          <cell r="C3666">
            <v>93.33</v>
          </cell>
        </row>
        <row r="3667">
          <cell r="C3667">
            <v>93.33</v>
          </cell>
        </row>
        <row r="3668">
          <cell r="C3668">
            <v>400</v>
          </cell>
        </row>
        <row r="3669">
          <cell r="C3669">
            <v>400</v>
          </cell>
        </row>
        <row r="3670">
          <cell r="C3670">
            <v>400</v>
          </cell>
        </row>
        <row r="3671">
          <cell r="C3671">
            <v>115.16</v>
          </cell>
        </row>
        <row r="3672">
          <cell r="C3672">
            <v>115.16</v>
          </cell>
        </row>
        <row r="3673">
          <cell r="C3673">
            <v>115.16</v>
          </cell>
        </row>
        <row r="3674">
          <cell r="C3674">
            <v>99.83</v>
          </cell>
        </row>
        <row r="3675">
          <cell r="C3675">
            <v>99.83</v>
          </cell>
        </row>
        <row r="3676">
          <cell r="C3676">
            <v>99.83</v>
          </cell>
        </row>
        <row r="3677">
          <cell r="C3677">
            <v>149.46</v>
          </cell>
        </row>
        <row r="3678">
          <cell r="C3678">
            <v>149.46</v>
          </cell>
        </row>
        <row r="3679">
          <cell r="C3679">
            <v>149.46</v>
          </cell>
        </row>
        <row r="3680">
          <cell r="C3680">
            <v>333.33</v>
          </cell>
        </row>
        <row r="3681">
          <cell r="C3681">
            <v>333.33</v>
          </cell>
        </row>
        <row r="3682">
          <cell r="C3682">
            <v>333.33</v>
          </cell>
        </row>
        <row r="3683">
          <cell r="C3683">
            <v>47.22</v>
          </cell>
        </row>
        <row r="3684">
          <cell r="C3684">
            <v>47.22</v>
          </cell>
        </row>
        <row r="3685">
          <cell r="C3685">
            <v>47.22</v>
          </cell>
        </row>
        <row r="3686">
          <cell r="C3686">
            <v>58.33</v>
          </cell>
        </row>
        <row r="3687">
          <cell r="C3687">
            <v>58.33</v>
          </cell>
        </row>
        <row r="3688">
          <cell r="C3688">
            <v>58.33</v>
          </cell>
        </row>
        <row r="3689">
          <cell r="C3689">
            <v>10058.71</v>
          </cell>
        </row>
        <row r="3690">
          <cell r="C3690">
            <v>10142.05</v>
          </cell>
        </row>
        <row r="3691">
          <cell r="C3691">
            <v>10191.41</v>
          </cell>
        </row>
        <row r="3692">
          <cell r="C3692">
            <v>375000</v>
          </cell>
        </row>
        <row r="3693">
          <cell r="C3693">
            <v>770368.95</v>
          </cell>
        </row>
        <row r="3694">
          <cell r="C3694">
            <v>1324144.05</v>
          </cell>
        </row>
        <row r="3695">
          <cell r="C3695">
            <v>55.83</v>
          </cell>
        </row>
        <row r="3696">
          <cell r="C3696">
            <v>55.83</v>
          </cell>
        </row>
        <row r="3697">
          <cell r="C3697">
            <v>55.83</v>
          </cell>
        </row>
        <row r="3698">
          <cell r="C3698">
            <v>166.67</v>
          </cell>
        </row>
        <row r="3699">
          <cell r="C3699">
            <v>166.67</v>
          </cell>
        </row>
        <row r="3700">
          <cell r="C3700">
            <v>166.67</v>
          </cell>
        </row>
        <row r="3701">
          <cell r="C3701">
            <v>65.63</v>
          </cell>
        </row>
        <row r="3702">
          <cell r="C3702">
            <v>65.63</v>
          </cell>
        </row>
        <row r="3703">
          <cell r="C3703">
            <v>65.63</v>
          </cell>
        </row>
        <row r="3704">
          <cell r="C3704">
            <v>182.29</v>
          </cell>
        </row>
        <row r="3705">
          <cell r="C3705">
            <v>182.29</v>
          </cell>
        </row>
        <row r="3706">
          <cell r="C3706">
            <v>182.29</v>
          </cell>
        </row>
        <row r="3707">
          <cell r="C3707">
            <v>232.14</v>
          </cell>
        </row>
        <row r="3708">
          <cell r="C3708">
            <v>232.14</v>
          </cell>
        </row>
        <row r="3709">
          <cell r="C3709">
            <v>27076.29</v>
          </cell>
        </row>
        <row r="3710">
          <cell r="C3710">
            <v>27314.99</v>
          </cell>
        </row>
        <row r="3711">
          <cell r="C3711">
            <v>77426.84</v>
          </cell>
        </row>
        <row r="3712">
          <cell r="C3712">
            <v>77511.31</v>
          </cell>
        </row>
        <row r="3713">
          <cell r="C3713">
            <v>155.31</v>
          </cell>
        </row>
        <row r="3714">
          <cell r="C3714">
            <v>166.67</v>
          </cell>
        </row>
        <row r="3715">
          <cell r="C3715">
            <v>166.67</v>
          </cell>
        </row>
        <row r="3716">
          <cell r="C3716">
            <v>80</v>
          </cell>
        </row>
        <row r="3717">
          <cell r="C3717">
            <v>53.33</v>
          </cell>
        </row>
        <row r="3718">
          <cell r="C3718">
            <v>83333.34</v>
          </cell>
        </row>
        <row r="3719">
          <cell r="C3719">
            <v>61155</v>
          </cell>
        </row>
        <row r="3720">
          <cell r="C3720">
            <v>83333.33</v>
          </cell>
        </row>
        <row r="3721">
          <cell r="C3721">
            <v>62500</v>
          </cell>
        </row>
        <row r="3722">
          <cell r="C3722">
            <v>62500</v>
          </cell>
        </row>
        <row r="3723">
          <cell r="C3723">
            <v>62500</v>
          </cell>
        </row>
        <row r="3724">
          <cell r="C3724">
            <v>41666.67</v>
          </cell>
        </row>
        <row r="3725">
          <cell r="C3725">
            <v>125000</v>
          </cell>
        </row>
        <row r="3726">
          <cell r="C3726">
            <v>56259.74</v>
          </cell>
        </row>
        <row r="3727">
          <cell r="C3727">
            <v>-10876.149999999907</v>
          </cell>
        </row>
        <row r="3728">
          <cell r="C3728">
            <v>-12074.159999999916</v>
          </cell>
        </row>
        <row r="3729">
          <cell r="C3729">
            <v>-11935.34999999986</v>
          </cell>
        </row>
        <row r="3730">
          <cell r="C3730">
            <v>35714.29</v>
          </cell>
        </row>
        <row r="3731">
          <cell r="C3731">
            <v>2656.18</v>
          </cell>
          <cell r="E3731">
            <v>244.34</v>
          </cell>
        </row>
        <row r="3732">
          <cell r="C3732">
            <v>2953.83</v>
          </cell>
          <cell r="E3732">
            <v>233.44</v>
          </cell>
        </row>
        <row r="3733">
          <cell r="C3733">
            <v>2880.74</v>
          </cell>
          <cell r="E3733">
            <v>236.52</v>
          </cell>
        </row>
        <row r="3734">
          <cell r="C3734">
            <v>-5206.989999999991</v>
          </cell>
        </row>
        <row r="3735">
          <cell r="C3735">
            <v>4456.52</v>
          </cell>
          <cell r="E3735">
            <v>180</v>
          </cell>
        </row>
        <row r="3736">
          <cell r="C3736">
            <v>4630.25</v>
          </cell>
          <cell r="E3736">
            <v>165.52</v>
          </cell>
        </row>
        <row r="3737">
          <cell r="C3737">
            <v>4925.8</v>
          </cell>
          <cell r="E3737">
            <v>163.32</v>
          </cell>
        </row>
        <row r="3738">
          <cell r="C3738">
            <v>12455.96</v>
          </cell>
        </row>
        <row r="3739">
          <cell r="C3739">
            <v>1259.29</v>
          </cell>
        </row>
        <row r="3740">
          <cell r="C3740">
            <v>1259.29</v>
          </cell>
        </row>
        <row r="3741">
          <cell r="C3741">
            <v>347950.72</v>
          </cell>
        </row>
        <row r="3742">
          <cell r="C3742">
            <v>83333.33</v>
          </cell>
        </row>
        <row r="3743">
          <cell r="C3743">
            <v>41666.67</v>
          </cell>
        </row>
        <row r="3744">
          <cell r="C3744">
            <v>41666.67</v>
          </cell>
        </row>
        <row r="3745">
          <cell r="C3745">
            <v>129913.09</v>
          </cell>
        </row>
        <row r="3746">
          <cell r="C3746">
            <v>62500</v>
          </cell>
        </row>
        <row r="3747">
          <cell r="C3747">
            <v>58333.33</v>
          </cell>
        </row>
        <row r="3748">
          <cell r="C3748">
            <v>83333.33</v>
          </cell>
        </row>
        <row r="3749">
          <cell r="C3749">
            <v>300000</v>
          </cell>
        </row>
        <row r="3750">
          <cell r="C3750">
            <v>62500</v>
          </cell>
        </row>
        <row r="3751">
          <cell r="C3751">
            <v>62500</v>
          </cell>
        </row>
        <row r="3752">
          <cell r="C3752">
            <v>41666.67</v>
          </cell>
        </row>
        <row r="3753">
          <cell r="C3753">
            <v>125000</v>
          </cell>
        </row>
        <row r="3754">
          <cell r="C3754">
            <v>56845.07</v>
          </cell>
        </row>
        <row r="3755">
          <cell r="C3755">
            <v>-9950.51000000001</v>
          </cell>
        </row>
        <row r="3756">
          <cell r="C3756">
            <v>83333.33</v>
          </cell>
        </row>
        <row r="3757">
          <cell r="C3757">
            <v>56795.94</v>
          </cell>
        </row>
        <row r="3758">
          <cell r="C3758">
            <v>-11696.34999999986</v>
          </cell>
        </row>
        <row r="3760">
          <cell r="C3760">
            <v>-11561.89000000013</v>
          </cell>
        </row>
        <row r="3762">
          <cell r="C3762">
            <v>35714.29</v>
          </cell>
        </row>
        <row r="3763">
          <cell r="C3763">
            <v>2531.18</v>
          </cell>
        </row>
        <row r="3764">
          <cell r="C3764">
            <v>2828.83</v>
          </cell>
        </row>
        <row r="3765">
          <cell r="C3765">
            <v>2755.74</v>
          </cell>
        </row>
        <row r="3766">
          <cell r="C3766">
            <v>-4969.3099999999395</v>
          </cell>
        </row>
        <row r="3767">
          <cell r="C3767">
            <v>4647.5</v>
          </cell>
          <cell r="E3767">
            <v>119.34</v>
          </cell>
        </row>
        <row r="3768">
          <cell r="C3768">
            <v>4486.17</v>
          </cell>
          <cell r="E3768">
            <v>108.44</v>
          </cell>
        </row>
        <row r="3769">
          <cell r="C3769">
            <v>4949.5</v>
          </cell>
          <cell r="E3769">
            <v>111.52</v>
          </cell>
        </row>
        <row r="3770">
          <cell r="C3770">
            <v>1259.29</v>
          </cell>
        </row>
        <row r="3771">
          <cell r="C3771">
            <v>1259.29</v>
          </cell>
        </row>
        <row r="3772">
          <cell r="C3772">
            <v>1259.29</v>
          </cell>
        </row>
        <row r="3773">
          <cell r="C3773">
            <v>41666.67</v>
          </cell>
        </row>
        <row r="3774">
          <cell r="C3774">
            <v>41666.67</v>
          </cell>
        </row>
        <row r="3775">
          <cell r="C3775">
            <v>83333.33</v>
          </cell>
        </row>
        <row r="3776">
          <cell r="C3776">
            <v>50000</v>
          </cell>
        </row>
        <row r="3777">
          <cell r="C3777">
            <v>38333.33</v>
          </cell>
        </row>
        <row r="3781">
          <cell r="C3781">
            <v>11273.9</v>
          </cell>
        </row>
        <row r="3782">
          <cell r="C3782">
            <v>37774.5</v>
          </cell>
        </row>
        <row r="3783">
          <cell r="C3783">
            <v>55126.02</v>
          </cell>
        </row>
        <row r="3784">
          <cell r="C3784">
            <v>31514.57</v>
          </cell>
        </row>
        <row r="3785">
          <cell r="C3785">
            <v>23514.62</v>
          </cell>
        </row>
        <row r="3786">
          <cell r="C3786">
            <v>6556.72</v>
          </cell>
        </row>
        <row r="3788">
          <cell r="C3788">
            <v>-205418.74</v>
          </cell>
        </row>
        <row r="3789">
          <cell r="C3789">
            <v>-204975.23</v>
          </cell>
        </row>
        <row r="3790">
          <cell r="C3790">
            <v>-204529.91</v>
          </cell>
        </row>
        <row r="3791">
          <cell r="C3791">
            <v>-135633.2</v>
          </cell>
        </row>
        <row r="3792">
          <cell r="C3792">
            <v>-135267.67</v>
          </cell>
        </row>
        <row r="3793">
          <cell r="C3793">
            <v>-134900.66</v>
          </cell>
        </row>
        <row r="3794">
          <cell r="C3794">
            <v>7500</v>
          </cell>
        </row>
        <row r="3795">
          <cell r="C3795">
            <v>7500</v>
          </cell>
        </row>
        <row r="3796">
          <cell r="C3796">
            <v>65383.06</v>
          </cell>
        </row>
        <row r="3797">
          <cell r="C3797">
            <v>21110.91</v>
          </cell>
          <cell r="E3797">
            <v>9</v>
          </cell>
        </row>
        <row r="3798">
          <cell r="C3798">
            <v>20788.82</v>
          </cell>
          <cell r="E3798">
            <v>9</v>
          </cell>
        </row>
        <row r="3799">
          <cell r="C3799">
            <v>21001.64</v>
          </cell>
          <cell r="E3799">
            <v>9</v>
          </cell>
        </row>
        <row r="3800">
          <cell r="C3800">
            <v>-0.5500000000465661</v>
          </cell>
        </row>
        <row r="3801">
          <cell r="C3801">
            <v>14284.84</v>
          </cell>
        </row>
        <row r="3802">
          <cell r="C3802">
            <v>14343.03</v>
          </cell>
        </row>
        <row r="3803">
          <cell r="C3803">
            <v>14401.47</v>
          </cell>
        </row>
        <row r="3804">
          <cell r="C3804">
            <v>12035.52</v>
          </cell>
        </row>
        <row r="3805">
          <cell r="C3805">
            <v>14460.14</v>
          </cell>
        </row>
        <row r="3806">
          <cell r="C3806">
            <v>14519.05</v>
          </cell>
        </row>
        <row r="3807">
          <cell r="C3807">
            <v>14578.21</v>
          </cell>
        </row>
        <row r="3808">
          <cell r="C3808">
            <v>223091</v>
          </cell>
        </row>
        <row r="3809">
          <cell r="C3809">
            <v>223771</v>
          </cell>
        </row>
        <row r="3810">
          <cell r="C3810">
            <v>224453</v>
          </cell>
        </row>
        <row r="3811">
          <cell r="C3811">
            <v>352259</v>
          </cell>
        </row>
        <row r="3812">
          <cell r="C3812">
            <v>352841</v>
          </cell>
        </row>
        <row r="3813">
          <cell r="C3813">
            <v>353424</v>
          </cell>
        </row>
        <row r="3814">
          <cell r="C3814">
            <v>45508.51</v>
          </cell>
        </row>
        <row r="3815">
          <cell r="C3815">
            <v>45802.87</v>
          </cell>
        </row>
        <row r="3816">
          <cell r="C3816">
            <v>46099.19</v>
          </cell>
        </row>
        <row r="3817">
          <cell r="C3817">
            <v>253685.52</v>
          </cell>
          <cell r="E3817">
            <v>57016.59</v>
          </cell>
          <cell r="F3817">
            <v>285.68</v>
          </cell>
        </row>
        <row r="3818">
          <cell r="C3818">
            <v>146.67</v>
          </cell>
        </row>
        <row r="3819">
          <cell r="C3819">
            <v>146.67</v>
          </cell>
        </row>
        <row r="3820">
          <cell r="C3820">
            <v>146.67</v>
          </cell>
        </row>
        <row r="3821">
          <cell r="C3821">
            <v>373.33</v>
          </cell>
        </row>
        <row r="3822">
          <cell r="C3822">
            <v>373.33</v>
          </cell>
        </row>
        <row r="3823">
          <cell r="C3823">
            <v>373.33</v>
          </cell>
        </row>
        <row r="3824">
          <cell r="C3824">
            <v>177.78</v>
          </cell>
        </row>
        <row r="3825">
          <cell r="C3825">
            <v>177.78</v>
          </cell>
        </row>
        <row r="3826">
          <cell r="C3826">
            <v>177.78</v>
          </cell>
        </row>
        <row r="3827">
          <cell r="C3827">
            <v>104.17</v>
          </cell>
        </row>
        <row r="3828">
          <cell r="C3828">
            <v>104.17</v>
          </cell>
        </row>
        <row r="3829">
          <cell r="C3829">
            <v>104.17</v>
          </cell>
        </row>
        <row r="3830">
          <cell r="C3830">
            <v>100</v>
          </cell>
        </row>
        <row r="3831">
          <cell r="C3831">
            <v>100</v>
          </cell>
        </row>
        <row r="3832">
          <cell r="C3832">
            <v>100</v>
          </cell>
        </row>
        <row r="3833">
          <cell r="C3833">
            <v>111.11</v>
          </cell>
        </row>
        <row r="3834">
          <cell r="C3834">
            <v>111.11</v>
          </cell>
        </row>
        <row r="3835">
          <cell r="C3835">
            <v>111.11</v>
          </cell>
        </row>
        <row r="3836">
          <cell r="C3836">
            <v>260</v>
          </cell>
        </row>
        <row r="3837">
          <cell r="C3837">
            <v>260</v>
          </cell>
        </row>
        <row r="3838">
          <cell r="C3838">
            <v>260</v>
          </cell>
        </row>
        <row r="3839">
          <cell r="C3839">
            <v>213.33</v>
          </cell>
        </row>
        <row r="3840">
          <cell r="C3840">
            <v>213.33</v>
          </cell>
        </row>
        <row r="3841">
          <cell r="C3841">
            <v>213.33</v>
          </cell>
        </row>
        <row r="3842">
          <cell r="C3842">
            <v>0</v>
          </cell>
        </row>
        <row r="3843">
          <cell r="C3843">
            <v>0</v>
          </cell>
        </row>
        <row r="3844">
          <cell r="C3844">
            <v>622500</v>
          </cell>
        </row>
        <row r="3845">
          <cell r="C3845">
            <v>583333.33</v>
          </cell>
        </row>
        <row r="3849">
          <cell r="C3849">
            <v>27335.89</v>
          </cell>
          <cell r="E3849">
            <v>602.09</v>
          </cell>
        </row>
        <row r="3850">
          <cell r="C3850">
            <v>61185</v>
          </cell>
        </row>
        <row r="3851">
          <cell r="C3851">
            <v>51.93</v>
          </cell>
          <cell r="E3851">
            <v>0.54</v>
          </cell>
        </row>
        <row r="3852">
          <cell r="C3852">
            <v>53.34</v>
          </cell>
          <cell r="E3852">
            <v>0.5</v>
          </cell>
        </row>
        <row r="3853">
          <cell r="C3853">
            <v>52.63</v>
          </cell>
          <cell r="E3853">
            <v>0.52</v>
          </cell>
        </row>
        <row r="3854">
          <cell r="C3854">
            <v>42.64</v>
          </cell>
          <cell r="E3854">
            <v>0.6</v>
          </cell>
        </row>
        <row r="3855">
          <cell r="C3855">
            <v>44.1</v>
          </cell>
          <cell r="E3855">
            <v>0.55</v>
          </cell>
        </row>
        <row r="3856">
          <cell r="C3856">
            <v>43.22</v>
          </cell>
          <cell r="E3856">
            <v>0.58</v>
          </cell>
        </row>
        <row r="3857">
          <cell r="C3857">
            <v>0</v>
          </cell>
          <cell r="E3857">
            <v>0</v>
          </cell>
          <cell r="F3857">
            <v>0</v>
          </cell>
        </row>
        <row r="3858">
          <cell r="C3858">
            <v>-55422.19672759995</v>
          </cell>
        </row>
        <row r="3859">
          <cell r="C3859">
            <v>164.95</v>
          </cell>
          <cell r="E3859">
            <v>4.01</v>
          </cell>
        </row>
        <row r="3860">
          <cell r="C3860">
            <v>174.02</v>
          </cell>
          <cell r="E3860">
            <v>3.72</v>
          </cell>
        </row>
        <row r="3861">
          <cell r="C3861">
            <v>167.21</v>
          </cell>
          <cell r="E3861">
            <v>3.94</v>
          </cell>
        </row>
        <row r="3862">
          <cell r="C3862">
            <v>113.96</v>
          </cell>
          <cell r="E3862">
            <v>2.86</v>
          </cell>
        </row>
        <row r="3863">
          <cell r="C3863">
            <v>292.75</v>
          </cell>
          <cell r="E3863">
            <v>6.99</v>
          </cell>
        </row>
        <row r="3864">
          <cell r="C3864">
            <v>115.52</v>
          </cell>
          <cell r="E3864">
            <v>2.81</v>
          </cell>
        </row>
        <row r="3865">
          <cell r="C3865">
            <v>96.87</v>
          </cell>
          <cell r="E3865">
            <v>2.16</v>
          </cell>
        </row>
        <row r="3866">
          <cell r="C3866">
            <v>91.62</v>
          </cell>
          <cell r="E3866">
            <v>2.33</v>
          </cell>
        </row>
        <row r="3867">
          <cell r="C3867">
            <v>230.84</v>
          </cell>
          <cell r="E3867">
            <v>5.87</v>
          </cell>
        </row>
        <row r="3868">
          <cell r="C3868">
            <v>64.67</v>
          </cell>
          <cell r="E3868">
            <v>1.65</v>
          </cell>
        </row>
        <row r="3869">
          <cell r="C3869">
            <v>68.38</v>
          </cell>
          <cell r="E3869">
            <v>1.53</v>
          </cell>
        </row>
        <row r="3870">
          <cell r="C3870">
            <v>162.95</v>
          </cell>
          <cell r="E3870">
            <v>4.15</v>
          </cell>
        </row>
        <row r="3871">
          <cell r="C3871">
            <v>77.6</v>
          </cell>
          <cell r="E3871">
            <v>1.98</v>
          </cell>
        </row>
        <row r="3872">
          <cell r="C3872">
            <v>82.06</v>
          </cell>
          <cell r="E3872">
            <v>1.83</v>
          </cell>
        </row>
        <row r="3873">
          <cell r="C3873">
            <v>195.41</v>
          </cell>
          <cell r="E3873">
            <v>4.97</v>
          </cell>
        </row>
        <row r="3874">
          <cell r="C3874">
            <v>35.96</v>
          </cell>
          <cell r="E3874">
            <v>0.95</v>
          </cell>
        </row>
        <row r="3875">
          <cell r="C3875">
            <v>37.65</v>
          </cell>
          <cell r="E3875">
            <v>0.89</v>
          </cell>
        </row>
        <row r="3876">
          <cell r="C3876">
            <v>36.36</v>
          </cell>
          <cell r="E3876">
            <v>0.93</v>
          </cell>
        </row>
        <row r="3877">
          <cell r="C3877">
            <v>144.91</v>
          </cell>
          <cell r="E3877">
            <v>4.04</v>
          </cell>
        </row>
        <row r="3878">
          <cell r="C3878">
            <v>153.91</v>
          </cell>
          <cell r="E3878">
            <v>3.75</v>
          </cell>
        </row>
        <row r="3879">
          <cell r="C3879">
            <v>365.03</v>
          </cell>
          <cell r="E3879">
            <v>10.14</v>
          </cell>
        </row>
        <row r="3880">
          <cell r="C3880">
            <v>91.92</v>
          </cell>
          <cell r="E3880">
            <v>2.63</v>
          </cell>
        </row>
        <row r="3881">
          <cell r="C3881">
            <v>97.76</v>
          </cell>
          <cell r="E3881">
            <v>2.45</v>
          </cell>
        </row>
        <row r="3882">
          <cell r="C3882">
            <v>93.18</v>
          </cell>
          <cell r="E3882">
            <v>2.59</v>
          </cell>
        </row>
        <row r="3883">
          <cell r="C3883">
            <v>178.71</v>
          </cell>
          <cell r="E3883">
            <v>5.12</v>
          </cell>
        </row>
        <row r="3884">
          <cell r="C3884">
            <v>190.09</v>
          </cell>
          <cell r="E3884">
            <v>4.76</v>
          </cell>
        </row>
        <row r="3885">
          <cell r="C3885">
            <v>181.17</v>
          </cell>
          <cell r="E3885">
            <v>5.04</v>
          </cell>
        </row>
        <row r="3886">
          <cell r="C3886">
            <v>21.93</v>
          </cell>
          <cell r="E3886">
            <v>0.69</v>
          </cell>
        </row>
        <row r="3887">
          <cell r="C3887">
            <v>23.45</v>
          </cell>
          <cell r="E3887">
            <v>0.64</v>
          </cell>
        </row>
        <row r="3888">
          <cell r="C3888">
            <v>22.23</v>
          </cell>
          <cell r="E3888">
            <v>0.68</v>
          </cell>
        </row>
        <row r="3889">
          <cell r="C3889">
            <v>20.09</v>
          </cell>
          <cell r="E3889">
            <v>0.64</v>
          </cell>
        </row>
        <row r="3890">
          <cell r="C3890">
            <v>21.49</v>
          </cell>
          <cell r="E3890">
            <v>0.59</v>
          </cell>
        </row>
        <row r="3891">
          <cell r="C3891">
            <v>20.37</v>
          </cell>
          <cell r="E3891">
            <v>0.63</v>
          </cell>
        </row>
        <row r="3892">
          <cell r="C3892">
            <v>21.77</v>
          </cell>
          <cell r="E3892">
            <v>0.7</v>
          </cell>
        </row>
        <row r="3893">
          <cell r="C3893">
            <v>23.3</v>
          </cell>
          <cell r="E3893">
            <v>0.65</v>
          </cell>
        </row>
        <row r="3894">
          <cell r="C3894">
            <v>22.07</v>
          </cell>
          <cell r="E3894">
            <v>0.69</v>
          </cell>
        </row>
        <row r="3895">
          <cell r="C3895">
            <v>41.15</v>
          </cell>
          <cell r="E3895">
            <v>1.25</v>
          </cell>
        </row>
        <row r="3896">
          <cell r="C3896">
            <v>43.91</v>
          </cell>
          <cell r="E3896">
            <v>1.16</v>
          </cell>
        </row>
        <row r="3897">
          <cell r="C3897">
            <v>103.61</v>
          </cell>
          <cell r="E3897">
            <v>3.13</v>
          </cell>
        </row>
        <row r="3898">
          <cell r="C3898">
            <v>57.17</v>
          </cell>
          <cell r="E3898">
            <v>3.29</v>
          </cell>
        </row>
        <row r="3899">
          <cell r="C3899">
            <v>152.5</v>
          </cell>
          <cell r="E3899">
            <v>7.97</v>
          </cell>
        </row>
        <row r="3900">
          <cell r="C3900">
            <v>57.98</v>
          </cell>
          <cell r="E3900">
            <v>3.26</v>
          </cell>
        </row>
        <row r="3901">
          <cell r="C3901">
            <v>59.49</v>
          </cell>
          <cell r="E3901">
            <v>3.46</v>
          </cell>
        </row>
        <row r="3902">
          <cell r="C3902">
            <v>66.8</v>
          </cell>
          <cell r="E3902">
            <v>3.22</v>
          </cell>
        </row>
        <row r="3903">
          <cell r="C3903">
            <v>150.59</v>
          </cell>
          <cell r="E3903">
            <v>8.67</v>
          </cell>
        </row>
        <row r="3904">
          <cell r="C3904">
            <v>40.56</v>
          </cell>
          <cell r="E3904">
            <v>2.36</v>
          </cell>
        </row>
        <row r="3905">
          <cell r="C3905">
            <v>45.54</v>
          </cell>
          <cell r="E3905">
            <v>2.2</v>
          </cell>
        </row>
        <row r="3906">
          <cell r="C3906">
            <v>102.5</v>
          </cell>
          <cell r="E3906">
            <v>5.9</v>
          </cell>
        </row>
        <row r="3907">
          <cell r="C3907">
            <v>99.13</v>
          </cell>
          <cell r="E3907">
            <v>6.02</v>
          </cell>
        </row>
        <row r="3908">
          <cell r="C3908">
            <v>44.49</v>
          </cell>
          <cell r="E3908">
            <v>2.23</v>
          </cell>
        </row>
        <row r="3909">
          <cell r="C3909">
            <v>40.01</v>
          </cell>
          <cell r="E3909">
            <v>2.37</v>
          </cell>
        </row>
        <row r="3910">
          <cell r="C3910">
            <v>25.06</v>
          </cell>
          <cell r="E3910">
            <v>2.39</v>
          </cell>
        </row>
        <row r="3911">
          <cell r="C3911">
            <v>30.01</v>
          </cell>
          <cell r="E3911">
            <v>2.23</v>
          </cell>
        </row>
        <row r="3912">
          <cell r="C3912">
            <v>25.42</v>
          </cell>
          <cell r="E3912">
            <v>2.38</v>
          </cell>
        </row>
        <row r="3913">
          <cell r="C3913">
            <v>56.15</v>
          </cell>
          <cell r="E3913">
            <v>5.41</v>
          </cell>
        </row>
        <row r="3914">
          <cell r="C3914">
            <v>26.7</v>
          </cell>
          <cell r="E3914">
            <v>2.02</v>
          </cell>
        </row>
        <row r="3915">
          <cell r="C3915">
            <v>22.55</v>
          </cell>
          <cell r="E3915">
            <v>2.15</v>
          </cell>
        </row>
        <row r="3916">
          <cell r="C3916">
            <v>32.05</v>
          </cell>
          <cell r="E3916">
            <v>3.26</v>
          </cell>
        </row>
        <row r="3917">
          <cell r="C3917">
            <v>15.33</v>
          </cell>
          <cell r="E3917">
            <v>1.22</v>
          </cell>
        </row>
        <row r="3918">
          <cell r="C3918">
            <v>12.83</v>
          </cell>
          <cell r="E3918">
            <v>1.3</v>
          </cell>
        </row>
        <row r="3919">
          <cell r="C3919">
            <v>121.92</v>
          </cell>
          <cell r="E3919">
            <v>12.42</v>
          </cell>
        </row>
        <row r="3920">
          <cell r="C3920">
            <v>58.45</v>
          </cell>
          <cell r="E3920">
            <v>4.63</v>
          </cell>
        </row>
        <row r="3921">
          <cell r="C3921">
            <v>48.91</v>
          </cell>
          <cell r="E3921">
            <v>4.94</v>
          </cell>
        </row>
        <row r="3922">
          <cell r="C3922">
            <v>46149.72</v>
          </cell>
        </row>
        <row r="3923">
          <cell r="C3923">
            <v>46149.72</v>
          </cell>
        </row>
        <row r="3924">
          <cell r="C3924">
            <v>46149.72</v>
          </cell>
        </row>
        <row r="3925">
          <cell r="C3925">
            <v>149.04</v>
          </cell>
          <cell r="E3925">
            <v>5.61</v>
          </cell>
        </row>
        <row r="3926">
          <cell r="C3926">
            <v>470.65</v>
          </cell>
          <cell r="E3926">
            <v>18.89</v>
          </cell>
        </row>
        <row r="3927">
          <cell r="C3927">
            <v>151.06</v>
          </cell>
          <cell r="E3927">
            <v>5.55</v>
          </cell>
        </row>
        <row r="3928">
          <cell r="C3928">
            <v>104.55</v>
          </cell>
          <cell r="E3928">
            <v>7.83</v>
          </cell>
        </row>
        <row r="3929">
          <cell r="C3929">
            <v>120.6</v>
          </cell>
          <cell r="E3929">
            <v>7.3</v>
          </cell>
        </row>
        <row r="3930">
          <cell r="C3930">
            <v>106.02</v>
          </cell>
          <cell r="E3930">
            <v>7.78</v>
          </cell>
        </row>
        <row r="3931">
          <cell r="C3931">
            <v>189.53</v>
          </cell>
          <cell r="E3931">
            <v>7.41</v>
          </cell>
        </row>
        <row r="3932">
          <cell r="C3932">
            <v>205.28</v>
          </cell>
          <cell r="E3932">
            <v>6.89</v>
          </cell>
        </row>
        <row r="3933">
          <cell r="C3933">
            <v>192.12</v>
          </cell>
          <cell r="E3933">
            <v>7.32</v>
          </cell>
        </row>
        <row r="3934">
          <cell r="C3934">
            <v>0</v>
          </cell>
        </row>
        <row r="3935">
          <cell r="C3935">
            <v>0</v>
          </cell>
        </row>
        <row r="3936">
          <cell r="C3936">
            <v>300000</v>
          </cell>
        </row>
        <row r="3937">
          <cell r="C3937">
            <v>150.1</v>
          </cell>
          <cell r="E3937">
            <v>15.62</v>
          </cell>
        </row>
        <row r="3938">
          <cell r="C3938">
            <v>131.62</v>
          </cell>
          <cell r="E3938">
            <v>9.85</v>
          </cell>
        </row>
        <row r="3939">
          <cell r="C3939">
            <v>252.84</v>
          </cell>
          <cell r="E3939">
            <v>11.38</v>
          </cell>
        </row>
        <row r="3940">
          <cell r="C3940">
            <v>236.21</v>
          </cell>
          <cell r="E3940">
            <v>9.23</v>
          </cell>
        </row>
        <row r="3941">
          <cell r="C3941">
            <v>162.81</v>
          </cell>
          <cell r="E3941">
            <v>6.75</v>
          </cell>
        </row>
        <row r="3942">
          <cell r="C3942">
            <v>152.11</v>
          </cell>
          <cell r="E3942">
            <v>5.94</v>
          </cell>
        </row>
        <row r="3943">
          <cell r="C3943">
            <v>256.81</v>
          </cell>
          <cell r="E3943">
            <v>9.43</v>
          </cell>
        </row>
        <row r="3944">
          <cell r="C3944">
            <v>239.93</v>
          </cell>
          <cell r="E3944">
            <v>9.37</v>
          </cell>
        </row>
        <row r="3945">
          <cell r="C3945">
            <v>212.31</v>
          </cell>
          <cell r="E3945">
            <v>14.63</v>
          </cell>
        </row>
        <row r="3946">
          <cell r="C3946">
            <v>162.12</v>
          </cell>
          <cell r="E3946">
            <v>8.27</v>
          </cell>
        </row>
        <row r="3947">
          <cell r="C3947">
            <v>145.84</v>
          </cell>
          <cell r="E3947">
            <v>14.22</v>
          </cell>
        </row>
        <row r="3948">
          <cell r="C3948">
            <v>141.35</v>
          </cell>
          <cell r="E3948">
            <v>6.31</v>
          </cell>
        </row>
        <row r="3951">
          <cell r="C3951">
            <v>177.08</v>
          </cell>
        </row>
        <row r="3952">
          <cell r="C3952">
            <v>177.08</v>
          </cell>
        </row>
        <row r="3953">
          <cell r="C3953">
            <v>177.08</v>
          </cell>
        </row>
        <row r="3955">
          <cell r="C3955">
            <v>166666.67</v>
          </cell>
        </row>
        <row r="3956">
          <cell r="C3956">
            <v>83333.33</v>
          </cell>
        </row>
        <row r="3957">
          <cell r="C3957">
            <v>250000</v>
          </cell>
        </row>
        <row r="3958">
          <cell r="C3958">
            <v>250000</v>
          </cell>
        </row>
        <row r="3959">
          <cell r="C3959">
            <v>152500</v>
          </cell>
        </row>
        <row r="3960">
          <cell r="C3960">
            <v>3000000</v>
          </cell>
        </row>
        <row r="3964">
          <cell r="C3964">
            <v>309727.22</v>
          </cell>
        </row>
        <row r="3965">
          <cell r="C3965">
            <v>2000000</v>
          </cell>
        </row>
        <row r="3966">
          <cell r="C3966">
            <v>1000000</v>
          </cell>
        </row>
        <row r="3967">
          <cell r="C3967">
            <v>3000000</v>
          </cell>
        </row>
        <row r="3969">
          <cell r="C3969">
            <v>125000</v>
          </cell>
        </row>
        <row r="3970">
          <cell r="C3970">
            <v>125000</v>
          </cell>
        </row>
        <row r="3971">
          <cell r="C3971">
            <v>250000</v>
          </cell>
        </row>
        <row r="3972">
          <cell r="C3972">
            <v>283333.33</v>
          </cell>
        </row>
        <row r="3973">
          <cell r="C3973">
            <v>114999.38</v>
          </cell>
        </row>
        <row r="3974">
          <cell r="C3974">
            <v>25000</v>
          </cell>
        </row>
        <row r="3975">
          <cell r="C3975">
            <v>160</v>
          </cell>
        </row>
        <row r="3976">
          <cell r="C3976">
            <v>160</v>
          </cell>
        </row>
        <row r="3977">
          <cell r="C3977">
            <v>160</v>
          </cell>
        </row>
        <row r="3978">
          <cell r="C3978">
            <v>1736703.11</v>
          </cell>
        </row>
        <row r="3979">
          <cell r="C3979">
            <v>41666.67</v>
          </cell>
        </row>
        <row r="3980">
          <cell r="C3980">
            <v>41666.67</v>
          </cell>
        </row>
        <row r="3981">
          <cell r="C3981">
            <v>250000</v>
          </cell>
        </row>
        <row r="3982">
          <cell r="C3982">
            <v>250000</v>
          </cell>
        </row>
        <row r="3983">
          <cell r="C3983">
            <v>83333.33</v>
          </cell>
        </row>
        <row r="3984">
          <cell r="C3984">
            <v>4836.58</v>
          </cell>
        </row>
        <row r="3985">
          <cell r="C3985">
            <v>279846.15</v>
          </cell>
        </row>
        <row r="3988">
          <cell r="C3988">
            <v>238.1</v>
          </cell>
        </row>
        <row r="3989">
          <cell r="C3989">
            <v>238.1</v>
          </cell>
        </row>
        <row r="3990">
          <cell r="C3990">
            <v>238.1</v>
          </cell>
        </row>
        <row r="3991">
          <cell r="C3991">
            <v>83.28</v>
          </cell>
          <cell r="E3991">
            <v>4.89</v>
          </cell>
        </row>
        <row r="3992">
          <cell r="C3992">
            <v>92.51</v>
          </cell>
          <cell r="E3992">
            <v>4.59</v>
          </cell>
        </row>
        <row r="3993">
          <cell r="C3993">
            <v>82.11</v>
          </cell>
          <cell r="E3993">
            <v>4.93</v>
          </cell>
        </row>
        <row r="3994">
          <cell r="C3994">
            <v>111.07</v>
          </cell>
          <cell r="E3994">
            <v>3.14</v>
          </cell>
        </row>
        <row r="3995">
          <cell r="C3995">
            <v>116.63</v>
          </cell>
          <cell r="E3995">
            <v>2.96</v>
          </cell>
        </row>
        <row r="3996">
          <cell r="C3996">
            <v>109.56</v>
          </cell>
          <cell r="E3996">
            <v>3.19</v>
          </cell>
        </row>
        <row r="3997">
          <cell r="C3997">
            <v>38.69</v>
          </cell>
          <cell r="E3997">
            <v>1.52</v>
          </cell>
        </row>
        <row r="3998">
          <cell r="C3998">
            <v>41.49</v>
          </cell>
          <cell r="E3998">
            <v>1.43</v>
          </cell>
        </row>
        <row r="3999">
          <cell r="C3999">
            <v>38.15</v>
          </cell>
          <cell r="E3999">
            <v>1.54</v>
          </cell>
        </row>
        <row r="4000">
          <cell r="C4000">
            <v>54.17</v>
          </cell>
        </row>
        <row r="4001">
          <cell r="C4001">
            <v>54.17</v>
          </cell>
        </row>
        <row r="4002">
          <cell r="C4002">
            <v>54.17</v>
          </cell>
        </row>
        <row r="4003">
          <cell r="C4003">
            <v>100</v>
          </cell>
        </row>
        <row r="4004">
          <cell r="C4004">
            <v>100</v>
          </cell>
        </row>
        <row r="4005">
          <cell r="C4005">
            <v>100</v>
          </cell>
        </row>
        <row r="4006">
          <cell r="C4006">
            <v>142.86</v>
          </cell>
        </row>
        <row r="4007">
          <cell r="C4007">
            <v>142.86</v>
          </cell>
        </row>
        <row r="4008">
          <cell r="C4008">
            <v>142.86</v>
          </cell>
        </row>
        <row r="4009">
          <cell r="C4009">
            <v>35.83</v>
          </cell>
          <cell r="E4009">
            <v>3.9</v>
          </cell>
        </row>
        <row r="4010">
          <cell r="C4010">
            <v>43.38</v>
          </cell>
          <cell r="E4010">
            <v>3.65</v>
          </cell>
        </row>
        <row r="4011">
          <cell r="C4011">
            <v>35.32</v>
          </cell>
          <cell r="E4011">
            <v>3.91</v>
          </cell>
        </row>
        <row r="4012">
          <cell r="C4012">
            <v>111.11</v>
          </cell>
        </row>
        <row r="4013">
          <cell r="C4013">
            <v>111.11</v>
          </cell>
        </row>
        <row r="4014">
          <cell r="C4014">
            <v>111.11</v>
          </cell>
        </row>
        <row r="4015">
          <cell r="C4015">
            <v>78.23</v>
          </cell>
        </row>
        <row r="4016">
          <cell r="C4016">
            <v>78.23</v>
          </cell>
        </row>
        <row r="4017">
          <cell r="C4017">
            <v>78.23</v>
          </cell>
        </row>
        <row r="4018">
          <cell r="C4018">
            <v>133.33</v>
          </cell>
        </row>
        <row r="4019">
          <cell r="C4019">
            <v>133.33</v>
          </cell>
        </row>
        <row r="4020">
          <cell r="C4020">
            <v>133.33</v>
          </cell>
        </row>
        <row r="4021">
          <cell r="C4021">
            <v>166.67</v>
          </cell>
        </row>
        <row r="4022">
          <cell r="C4022">
            <v>166.67</v>
          </cell>
        </row>
        <row r="4023">
          <cell r="C4023">
            <v>166.67</v>
          </cell>
        </row>
        <row r="4024">
          <cell r="C4024">
            <v>125</v>
          </cell>
        </row>
        <row r="4025">
          <cell r="C4025">
            <v>125</v>
          </cell>
        </row>
        <row r="4026">
          <cell r="C4026">
            <v>125</v>
          </cell>
        </row>
        <row r="4027">
          <cell r="C4027">
            <v>83.33</v>
          </cell>
        </row>
        <row r="4028">
          <cell r="C4028">
            <v>83.33</v>
          </cell>
        </row>
        <row r="4029">
          <cell r="C4029">
            <v>83.33</v>
          </cell>
        </row>
        <row r="4030">
          <cell r="C4030">
            <v>116.67</v>
          </cell>
        </row>
        <row r="4031">
          <cell r="C4031">
            <v>116.67</v>
          </cell>
        </row>
        <row r="4032">
          <cell r="C4032">
            <v>116.67</v>
          </cell>
        </row>
        <row r="4033">
          <cell r="C4033">
            <v>64.17</v>
          </cell>
        </row>
        <row r="4034">
          <cell r="C4034">
            <v>64.17</v>
          </cell>
        </row>
        <row r="4035">
          <cell r="C4035">
            <v>64.17</v>
          </cell>
        </row>
        <row r="4036">
          <cell r="C4036">
            <v>125</v>
          </cell>
        </row>
        <row r="4037">
          <cell r="C4037">
            <v>125</v>
          </cell>
        </row>
        <row r="4038">
          <cell r="C4038">
            <v>125</v>
          </cell>
        </row>
        <row r="4039">
          <cell r="C4039">
            <v>83.33</v>
          </cell>
        </row>
        <row r="4040">
          <cell r="C4040">
            <v>83.33</v>
          </cell>
        </row>
        <row r="4041">
          <cell r="C4041">
            <v>83.33</v>
          </cell>
        </row>
        <row r="4042">
          <cell r="C4042">
            <v>116.67</v>
          </cell>
        </row>
        <row r="4043">
          <cell r="C4043">
            <v>116.67</v>
          </cell>
        </row>
        <row r="4044">
          <cell r="C4044">
            <v>116.67</v>
          </cell>
        </row>
        <row r="4045">
          <cell r="C4045">
            <v>150</v>
          </cell>
        </row>
        <row r="4046">
          <cell r="C4046">
            <v>150</v>
          </cell>
        </row>
        <row r="4047">
          <cell r="C4047">
            <v>150</v>
          </cell>
        </row>
        <row r="4048">
          <cell r="C4048">
            <v>177.78</v>
          </cell>
        </row>
        <row r="4049">
          <cell r="C4049">
            <v>177.78</v>
          </cell>
        </row>
        <row r="4050">
          <cell r="C4050">
            <v>177.78</v>
          </cell>
        </row>
        <row r="4051">
          <cell r="C4051">
            <v>211.27</v>
          </cell>
        </row>
        <row r="4052">
          <cell r="C4052">
            <v>211.27</v>
          </cell>
        </row>
        <row r="4053">
          <cell r="C4053">
            <v>211.27</v>
          </cell>
        </row>
        <row r="4054">
          <cell r="C4054">
            <v>73.33</v>
          </cell>
        </row>
        <row r="4055">
          <cell r="C4055">
            <v>73.33</v>
          </cell>
        </row>
        <row r="4056">
          <cell r="C4056">
            <v>73.33</v>
          </cell>
        </row>
        <row r="4057">
          <cell r="C4057">
            <v>116.67</v>
          </cell>
        </row>
        <row r="4058">
          <cell r="C4058">
            <v>116.67</v>
          </cell>
        </row>
        <row r="4059">
          <cell r="C4059">
            <v>116.67</v>
          </cell>
        </row>
        <row r="4060">
          <cell r="C4060">
            <v>125</v>
          </cell>
        </row>
        <row r="4061">
          <cell r="C4061">
            <v>125</v>
          </cell>
        </row>
        <row r="4062">
          <cell r="C4062">
            <v>125</v>
          </cell>
        </row>
        <row r="4063">
          <cell r="C4063">
            <v>253.33</v>
          </cell>
        </row>
        <row r="4064">
          <cell r="C4064">
            <v>253.33</v>
          </cell>
        </row>
        <row r="4065">
          <cell r="C4065">
            <v>253.33</v>
          </cell>
        </row>
        <row r="4066">
          <cell r="C4066">
            <v>76.07</v>
          </cell>
        </row>
        <row r="4067">
          <cell r="C4067">
            <v>76.07</v>
          </cell>
        </row>
        <row r="4068">
          <cell r="C4068">
            <v>76.07</v>
          </cell>
        </row>
        <row r="4069">
          <cell r="C4069">
            <v>93.33</v>
          </cell>
        </row>
        <row r="4070">
          <cell r="C4070">
            <v>93.33</v>
          </cell>
        </row>
        <row r="4071">
          <cell r="C4071">
            <v>93.33</v>
          </cell>
        </row>
        <row r="4072">
          <cell r="C4072">
            <v>260.42</v>
          </cell>
        </row>
        <row r="4073">
          <cell r="C4073">
            <v>260.42</v>
          </cell>
        </row>
        <row r="4074">
          <cell r="C4074">
            <v>260.42</v>
          </cell>
        </row>
        <row r="4075">
          <cell r="C4075">
            <v>166.67</v>
          </cell>
        </row>
        <row r="4076">
          <cell r="C4076">
            <v>166.67</v>
          </cell>
        </row>
        <row r="4077">
          <cell r="C4077">
            <v>166.67</v>
          </cell>
        </row>
        <row r="4078">
          <cell r="C4078">
            <v>41.67</v>
          </cell>
        </row>
        <row r="4079">
          <cell r="C4079">
            <v>41.67</v>
          </cell>
        </row>
        <row r="4080">
          <cell r="C4080">
            <v>41.67</v>
          </cell>
        </row>
        <row r="4081">
          <cell r="C4081">
            <v>62.42</v>
          </cell>
        </row>
        <row r="4082">
          <cell r="C4082">
            <v>62.42</v>
          </cell>
        </row>
        <row r="4083">
          <cell r="C4083">
            <v>62.42</v>
          </cell>
        </row>
        <row r="4084">
          <cell r="C4084">
            <v>723755.82</v>
          </cell>
        </row>
        <row r="4085">
          <cell r="C4085">
            <v>771063.81</v>
          </cell>
        </row>
        <row r="4086">
          <cell r="C4086">
            <v>1564022.15</v>
          </cell>
        </row>
        <row r="4087">
          <cell r="C4087">
            <v>187500</v>
          </cell>
        </row>
        <row r="4088">
          <cell r="C4088">
            <v>500000</v>
          </cell>
        </row>
        <row r="4089">
          <cell r="C4089">
            <v>93.33</v>
          </cell>
        </row>
        <row r="4090">
          <cell r="C4090">
            <v>93.33</v>
          </cell>
        </row>
        <row r="4091">
          <cell r="C4091">
            <v>93.33</v>
          </cell>
        </row>
        <row r="4092">
          <cell r="C4092">
            <v>400</v>
          </cell>
        </row>
        <row r="4093">
          <cell r="C4093">
            <v>400</v>
          </cell>
        </row>
        <row r="4094">
          <cell r="C4094">
            <v>400</v>
          </cell>
        </row>
        <row r="4095">
          <cell r="C4095">
            <v>115.16</v>
          </cell>
        </row>
        <row r="4096">
          <cell r="C4096">
            <v>115.16</v>
          </cell>
        </row>
        <row r="4097">
          <cell r="C4097">
            <v>115.26</v>
          </cell>
        </row>
        <row r="4098">
          <cell r="C4098">
            <v>99.83</v>
          </cell>
        </row>
        <row r="4099">
          <cell r="C4099">
            <v>99.83</v>
          </cell>
        </row>
        <row r="4100">
          <cell r="C4100">
            <v>99.83</v>
          </cell>
        </row>
        <row r="4101">
          <cell r="C4101">
            <v>149.46</v>
          </cell>
        </row>
        <row r="4102">
          <cell r="C4102">
            <v>149.46</v>
          </cell>
        </row>
        <row r="4103">
          <cell r="C4103">
            <v>149.46</v>
          </cell>
        </row>
        <row r="4104">
          <cell r="C4104">
            <v>333.33</v>
          </cell>
        </row>
        <row r="4105">
          <cell r="C4105">
            <v>333.33</v>
          </cell>
        </row>
        <row r="4106">
          <cell r="C4106">
            <v>333.33</v>
          </cell>
        </row>
        <row r="4107">
          <cell r="C4107">
            <v>47.22</v>
          </cell>
        </row>
        <row r="4108">
          <cell r="C4108">
            <v>47.22</v>
          </cell>
        </row>
        <row r="4109">
          <cell r="C4109">
            <v>47.22</v>
          </cell>
        </row>
        <row r="4110">
          <cell r="C4110">
            <v>58.33</v>
          </cell>
        </row>
        <row r="4111">
          <cell r="C4111">
            <v>58.33</v>
          </cell>
        </row>
        <row r="4112">
          <cell r="C4112">
            <v>58.33</v>
          </cell>
        </row>
        <row r="4113">
          <cell r="C4113">
            <v>10211.59</v>
          </cell>
        </row>
        <row r="4114">
          <cell r="C4114">
            <v>170727.34</v>
          </cell>
        </row>
        <row r="4115">
          <cell r="C4115">
            <v>1000000</v>
          </cell>
        </row>
        <row r="4116">
          <cell r="C4116">
            <v>37636.2</v>
          </cell>
        </row>
        <row r="4117">
          <cell r="C4117">
            <v>55.83</v>
          </cell>
        </row>
        <row r="4118">
          <cell r="C4118">
            <v>55.83</v>
          </cell>
        </row>
        <row r="4119">
          <cell r="C4119">
            <v>55.83</v>
          </cell>
        </row>
        <row r="4120">
          <cell r="C4120">
            <v>166.67</v>
          </cell>
        </row>
        <row r="4121">
          <cell r="C4121">
            <v>166.67</v>
          </cell>
        </row>
        <row r="4122">
          <cell r="C4122">
            <v>166.67</v>
          </cell>
        </row>
        <row r="4123">
          <cell r="C4123">
            <v>65.63</v>
          </cell>
        </row>
        <row r="4124">
          <cell r="C4124">
            <v>65.63</v>
          </cell>
        </row>
        <row r="4125">
          <cell r="C4125">
            <v>65.63</v>
          </cell>
        </row>
        <row r="4126">
          <cell r="C4126">
            <v>182.29</v>
          </cell>
        </row>
        <row r="4127">
          <cell r="C4127">
            <v>182.29</v>
          </cell>
        </row>
        <row r="4128">
          <cell r="C4128">
            <v>182.29</v>
          </cell>
        </row>
        <row r="4129">
          <cell r="C4129">
            <v>232.14</v>
          </cell>
        </row>
        <row r="4130">
          <cell r="C4130">
            <v>232.14</v>
          </cell>
        </row>
        <row r="4131">
          <cell r="C4131">
            <v>232.14</v>
          </cell>
        </row>
        <row r="4132">
          <cell r="C4132">
            <v>27360.98</v>
          </cell>
        </row>
        <row r="4133">
          <cell r="C4133">
            <v>27504.19</v>
          </cell>
        </row>
        <row r="4134">
          <cell r="C4134">
            <v>27814.27</v>
          </cell>
        </row>
        <row r="4135">
          <cell r="C4135">
            <v>1800000</v>
          </cell>
        </row>
        <row r="4136">
          <cell r="C4136">
            <v>78026.7</v>
          </cell>
        </row>
        <row r="4137">
          <cell r="C4137">
            <v>79305.89</v>
          </cell>
        </row>
        <row r="4138">
          <cell r="C4138">
            <v>79072.88</v>
          </cell>
        </row>
        <row r="4139">
          <cell r="C4139">
            <v>155.31</v>
          </cell>
        </row>
        <row r="4140">
          <cell r="C4140">
            <v>155.31</v>
          </cell>
        </row>
        <row r="4141">
          <cell r="C4141">
            <v>155.31</v>
          </cell>
        </row>
        <row r="4142">
          <cell r="C4142">
            <v>166.67</v>
          </cell>
        </row>
        <row r="4143">
          <cell r="C4143">
            <v>166.67</v>
          </cell>
        </row>
        <row r="4144">
          <cell r="C4144">
            <v>166.67</v>
          </cell>
        </row>
        <row r="4145">
          <cell r="C4145">
            <v>166.67</v>
          </cell>
        </row>
        <row r="4146">
          <cell r="C4146">
            <v>166.67</v>
          </cell>
        </row>
        <row r="4147">
          <cell r="C4147">
            <v>166.67</v>
          </cell>
        </row>
        <row r="4148">
          <cell r="C4148">
            <v>80</v>
          </cell>
        </row>
        <row r="4149">
          <cell r="C4149">
            <v>80</v>
          </cell>
        </row>
        <row r="4150">
          <cell r="C4150">
            <v>80</v>
          </cell>
        </row>
        <row r="4151">
          <cell r="C4151">
            <v>53.33</v>
          </cell>
        </row>
        <row r="4152">
          <cell r="C4152">
            <v>53.33</v>
          </cell>
        </row>
        <row r="4153">
          <cell r="C4153">
            <v>53.33</v>
          </cell>
        </row>
        <row r="4154">
          <cell r="C4154">
            <v>366.67</v>
          </cell>
        </row>
        <row r="4155">
          <cell r="C4155">
            <v>366.67</v>
          </cell>
        </row>
        <row r="4156">
          <cell r="C4156">
            <v>366.67</v>
          </cell>
        </row>
        <row r="4157">
          <cell r="C4157">
            <v>186.67</v>
          </cell>
        </row>
        <row r="4158">
          <cell r="C4158">
            <v>186.67</v>
          </cell>
        </row>
        <row r="4159">
          <cell r="C4159">
            <v>100</v>
          </cell>
        </row>
        <row r="4160">
          <cell r="C4160">
            <v>100</v>
          </cell>
        </row>
        <row r="4161">
          <cell r="C4161">
            <v>0</v>
          </cell>
        </row>
        <row r="4162">
          <cell r="C4162">
            <v>150</v>
          </cell>
        </row>
        <row r="4163">
          <cell r="C4163">
            <v>146.67</v>
          </cell>
        </row>
        <row r="4164">
          <cell r="C4164">
            <v>186.25</v>
          </cell>
        </row>
        <row r="4165">
          <cell r="C4165">
            <v>62500</v>
          </cell>
        </row>
        <row r="4166">
          <cell r="E4166">
            <v>9216.91</v>
          </cell>
        </row>
        <row r="4167">
          <cell r="E4167">
            <v>9216.91</v>
          </cell>
        </row>
        <row r="4168">
          <cell r="E4168">
            <v>8622.27</v>
          </cell>
        </row>
        <row r="4172">
          <cell r="C4172">
            <v>-361311.44999999925</v>
          </cell>
        </row>
        <row r="4176">
          <cell r="C4176">
            <v>61607.5</v>
          </cell>
        </row>
        <row r="4177">
          <cell r="C4177">
            <v>41666.67</v>
          </cell>
        </row>
        <row r="4178">
          <cell r="C4178">
            <v>41666.59</v>
          </cell>
        </row>
        <row r="4179">
          <cell r="C4179">
            <v>83333.33</v>
          </cell>
        </row>
        <row r="4180">
          <cell r="C4180">
            <v>83333.33</v>
          </cell>
        </row>
        <row r="4181">
          <cell r="C4181">
            <v>83334.07</v>
          </cell>
        </row>
        <row r="4182">
          <cell r="C4182">
            <v>41341</v>
          </cell>
        </row>
        <row r="4183">
          <cell r="C4183">
            <v>41749</v>
          </cell>
        </row>
        <row r="4184">
          <cell r="C4184">
            <v>41999</v>
          </cell>
        </row>
        <row r="4185">
          <cell r="C4185">
            <v>4419273.6</v>
          </cell>
        </row>
        <row r="4186">
          <cell r="C4186">
            <v>61666.67</v>
          </cell>
        </row>
        <row r="4187">
          <cell r="C4187">
            <v>37539.3</v>
          </cell>
        </row>
        <row r="4188">
          <cell r="C4188">
            <v>40713.48</v>
          </cell>
        </row>
        <row r="4189">
          <cell r="C4189">
            <v>109370.46</v>
          </cell>
        </row>
        <row r="4190">
          <cell r="C4190">
            <v>113269.7</v>
          </cell>
        </row>
        <row r="4191">
          <cell r="C4191">
            <v>114344.5</v>
          </cell>
        </row>
        <row r="4192">
          <cell r="C4192">
            <v>151682.79</v>
          </cell>
        </row>
        <row r="4193">
          <cell r="C4193">
            <v>61576</v>
          </cell>
        </row>
        <row r="4194">
          <cell r="C4194">
            <v>-56614.31999999983</v>
          </cell>
        </row>
        <row r="4195">
          <cell r="C4195">
            <v>-4144.630000000121</v>
          </cell>
        </row>
        <row r="4196">
          <cell r="C4196">
            <v>1580879.53</v>
          </cell>
        </row>
        <row r="4197">
          <cell r="C4197">
            <v>-27098.530000000028</v>
          </cell>
        </row>
        <row r="4198">
          <cell r="C4198">
            <v>-2225.2299999999814</v>
          </cell>
        </row>
        <row r="4199">
          <cell r="C4199">
            <v>848765.46</v>
          </cell>
        </row>
        <row r="4200">
          <cell r="C4200">
            <v>137958.35</v>
          </cell>
        </row>
        <row r="4201">
          <cell r="C4201">
            <v>187500</v>
          </cell>
        </row>
        <row r="4202">
          <cell r="C4202">
            <v>156250</v>
          </cell>
        </row>
        <row r="4207">
          <cell r="C4207">
            <v>137958.35</v>
          </cell>
        </row>
        <row r="4208">
          <cell r="C4208">
            <v>187500</v>
          </cell>
        </row>
        <row r="4209">
          <cell r="C4209">
            <v>156250</v>
          </cell>
        </row>
        <row r="4211">
          <cell r="C4211">
            <v>131739.96</v>
          </cell>
        </row>
        <row r="4212">
          <cell r="C4212">
            <v>65289.65</v>
          </cell>
        </row>
        <row r="4215">
          <cell r="C4215">
            <v>2713042.47</v>
          </cell>
          <cell r="E4215">
            <v>17987.85</v>
          </cell>
        </row>
        <row r="4219">
          <cell r="C4219">
            <v>2085000</v>
          </cell>
        </row>
        <row r="4221">
          <cell r="C4221">
            <v>-815136.8100000024</v>
          </cell>
        </row>
        <row r="4225">
          <cell r="C4225">
            <v>25000000</v>
          </cell>
        </row>
        <row r="4226">
          <cell r="C4226">
            <v>25000000</v>
          </cell>
        </row>
        <row r="4232">
          <cell r="C4232">
            <v>2085000</v>
          </cell>
        </row>
        <row r="4233">
          <cell r="C4233">
            <v>1251000</v>
          </cell>
        </row>
        <row r="4238">
          <cell r="C4238">
            <v>3542674.88</v>
          </cell>
        </row>
        <row r="4239">
          <cell r="C4239">
            <v>1781.52</v>
          </cell>
          <cell r="E4239">
            <v>15.659999999999998</v>
          </cell>
        </row>
        <row r="4240">
          <cell r="C4240">
            <v>415347.48</v>
          </cell>
        </row>
        <row r="4241">
          <cell r="C4241">
            <v>900000</v>
          </cell>
        </row>
        <row r="4242">
          <cell r="C4242">
            <v>1867500</v>
          </cell>
        </row>
        <row r="4243">
          <cell r="C4243">
            <v>1750000</v>
          </cell>
          <cell r="E4243">
            <v>15833.33</v>
          </cell>
        </row>
        <row r="4244">
          <cell r="C4244">
            <v>1749999.9899999998</v>
          </cell>
        </row>
        <row r="4245">
          <cell r="C4245">
            <v>4441149.26</v>
          </cell>
        </row>
        <row r="4246">
          <cell r="C4246">
            <v>211179.52000000002</v>
          </cell>
        </row>
        <row r="4247">
          <cell r="C4247">
            <v>-323500.74</v>
          </cell>
          <cell r="E4247">
            <v>1577.7</v>
          </cell>
        </row>
        <row r="4253">
          <cell r="C4253">
            <v>1613106.53</v>
          </cell>
          <cell r="E4253">
            <v>20</v>
          </cell>
        </row>
        <row r="4254">
          <cell r="C4254">
            <v>1285785.69</v>
          </cell>
        </row>
        <row r="4255">
          <cell r="C4255">
            <v>1060221.37</v>
          </cell>
          <cell r="E4255">
            <v>11</v>
          </cell>
        </row>
        <row r="4256">
          <cell r="C4256">
            <v>45934.15</v>
          </cell>
          <cell r="E4256">
            <v>2570.02</v>
          </cell>
        </row>
        <row r="4257">
          <cell r="C4257">
            <v>1593.72</v>
          </cell>
        </row>
        <row r="4258">
          <cell r="C4258">
            <v>-666666.64</v>
          </cell>
        </row>
        <row r="4259">
          <cell r="C4259">
            <v>-333333.36</v>
          </cell>
        </row>
        <row r="4260">
          <cell r="C4260">
            <v>750000</v>
          </cell>
        </row>
        <row r="4261">
          <cell r="C4261">
            <v>750000</v>
          </cell>
        </row>
        <row r="4262">
          <cell r="C4262">
            <v>152500</v>
          </cell>
        </row>
        <row r="4265">
          <cell r="C4265">
            <v>283113.33</v>
          </cell>
        </row>
        <row r="4270">
          <cell r="C4270">
            <v>2500000</v>
          </cell>
        </row>
        <row r="4271">
          <cell r="C4271">
            <v>1250000</v>
          </cell>
        </row>
        <row r="4275">
          <cell r="C4275">
            <v>666666.66</v>
          </cell>
        </row>
        <row r="4276">
          <cell r="C4276">
            <v>500000</v>
          </cell>
        </row>
        <row r="4277">
          <cell r="C4277">
            <v>466666.66</v>
          </cell>
        </row>
        <row r="4280">
          <cell r="C4280">
            <v>5000000</v>
          </cell>
        </row>
        <row r="4281">
          <cell r="E4281">
            <v>5000</v>
          </cell>
        </row>
        <row r="4284">
          <cell r="C4284">
            <v>1150000</v>
          </cell>
        </row>
        <row r="4285">
          <cell r="C4285">
            <v>231703.31</v>
          </cell>
        </row>
        <row r="4286">
          <cell r="C4286">
            <v>378405.91000000003</v>
          </cell>
        </row>
        <row r="4287">
          <cell r="C4287">
            <v>214201.22999999998</v>
          </cell>
        </row>
        <row r="4288">
          <cell r="C4288">
            <v>176976.65</v>
          </cell>
        </row>
        <row r="4289">
          <cell r="C4289">
            <v>1075458.2</v>
          </cell>
        </row>
        <row r="4290">
          <cell r="C4290">
            <v>1546126.03</v>
          </cell>
        </row>
        <row r="4291">
          <cell r="C4291">
            <v>638119.19</v>
          </cell>
        </row>
        <row r="4292">
          <cell r="C4292">
            <v>111070.20000000001</v>
          </cell>
        </row>
        <row r="4293">
          <cell r="C4293">
            <v>727083.4</v>
          </cell>
        </row>
        <row r="4294">
          <cell r="C4294">
            <v>62107.5</v>
          </cell>
        </row>
        <row r="4295">
          <cell r="C4295">
            <v>3210000</v>
          </cell>
        </row>
        <row r="4296">
          <cell r="C4296">
            <v>398394</v>
          </cell>
        </row>
        <row r="4297">
          <cell r="C4297">
            <v>32943</v>
          </cell>
        </row>
        <row r="4299">
          <cell r="C4299">
            <v>130797.3</v>
          </cell>
        </row>
        <row r="4300">
          <cell r="C4300">
            <v>656.4000000000001</v>
          </cell>
          <cell r="E4300">
            <v>38.39</v>
          </cell>
        </row>
        <row r="4301">
          <cell r="C4301">
            <v>1059.65</v>
          </cell>
          <cell r="E4301">
            <v>16.75</v>
          </cell>
        </row>
        <row r="4302">
          <cell r="C4302">
            <v>1869.6399999999999</v>
          </cell>
          <cell r="E4302">
            <v>30.28</v>
          </cell>
        </row>
        <row r="4303">
          <cell r="C4303">
            <v>140.17</v>
          </cell>
          <cell r="E4303">
            <v>17.19</v>
          </cell>
        </row>
        <row r="4304">
          <cell r="C4304">
            <v>185000.01</v>
          </cell>
        </row>
        <row r="4305">
          <cell r="C4305">
            <v>3770.23</v>
          </cell>
        </row>
        <row r="4306">
          <cell r="C4306">
            <v>429</v>
          </cell>
        </row>
        <row r="4307">
          <cell r="C4307">
            <v>1381</v>
          </cell>
          <cell r="E4307">
            <v>34.92</v>
          </cell>
        </row>
        <row r="4308">
          <cell r="C4308">
            <v>2503.7799999999997</v>
          </cell>
          <cell r="E4308">
            <v>32.910000000000004</v>
          </cell>
        </row>
        <row r="4309">
          <cell r="C4309">
            <v>1404.81</v>
          </cell>
          <cell r="E4309">
            <v>28.509999999999998</v>
          </cell>
        </row>
        <row r="4310">
          <cell r="C4310">
            <v>2555.58</v>
          </cell>
          <cell r="E4310">
            <v>26.119999999999997</v>
          </cell>
        </row>
        <row r="4311">
          <cell r="C4311">
            <v>1766.3100000000002</v>
          </cell>
          <cell r="E4311">
            <v>16.83</v>
          </cell>
        </row>
        <row r="4312">
          <cell r="C4312">
            <v>2604.9</v>
          </cell>
          <cell r="E4312">
            <v>26.54</v>
          </cell>
        </row>
        <row r="4313">
          <cell r="C4313">
            <v>2301.56</v>
          </cell>
          <cell r="E4313">
            <v>23.79</v>
          </cell>
        </row>
        <row r="4314">
          <cell r="C4314">
            <v>1855.34</v>
          </cell>
          <cell r="E4314">
            <v>18.16</v>
          </cell>
        </row>
        <row r="4315">
          <cell r="C4315">
            <v>1564.56</v>
          </cell>
          <cell r="E4315">
            <v>31.9</v>
          </cell>
        </row>
        <row r="4316">
          <cell r="C4316">
            <v>1669.04</v>
          </cell>
          <cell r="E4316">
            <v>15.840000000000002</v>
          </cell>
        </row>
        <row r="4317">
          <cell r="C4317">
            <v>2226.89</v>
          </cell>
          <cell r="E4317">
            <v>41.22</v>
          </cell>
        </row>
        <row r="4318">
          <cell r="C4318">
            <v>583.6700000000001</v>
          </cell>
          <cell r="E4318">
            <v>8.27</v>
          </cell>
        </row>
        <row r="4319">
          <cell r="C4319">
            <v>583.51</v>
          </cell>
          <cell r="E4319">
            <v>8.27</v>
          </cell>
        </row>
        <row r="4320">
          <cell r="C4320">
            <v>662.96</v>
          </cell>
          <cell r="E4320">
            <v>9.39</v>
          </cell>
        </row>
        <row r="4321">
          <cell r="C4321">
            <v>655.52</v>
          </cell>
          <cell r="E4321">
            <v>9.290000000000001</v>
          </cell>
        </row>
        <row r="4322">
          <cell r="C4322">
            <v>1494.74</v>
          </cell>
          <cell r="E4322">
            <v>7.950000000000001</v>
          </cell>
        </row>
        <row r="4323">
          <cell r="C4323">
            <v>550.88</v>
          </cell>
          <cell r="E4323">
            <v>10.42</v>
          </cell>
        </row>
        <row r="4324">
          <cell r="C4324">
            <v>638.4300000000001</v>
          </cell>
          <cell r="E4324">
            <v>9.05</v>
          </cell>
        </row>
        <row r="4325">
          <cell r="C4325">
            <v>1030.74</v>
          </cell>
          <cell r="E4325">
            <v>7</v>
          </cell>
        </row>
        <row r="4326">
          <cell r="C4326">
            <v>1468.8600000000001</v>
          </cell>
          <cell r="E4326">
            <v>9.99</v>
          </cell>
        </row>
        <row r="4327">
          <cell r="C4327">
            <v>437.56</v>
          </cell>
          <cell r="E4327">
            <v>6.2</v>
          </cell>
        </row>
        <row r="4328">
          <cell r="C4328">
            <v>3161.88</v>
          </cell>
          <cell r="E4328">
            <v>4.9</v>
          </cell>
        </row>
        <row r="4329">
          <cell r="C4329">
            <v>732.78</v>
          </cell>
          <cell r="E4329">
            <v>6.17</v>
          </cell>
        </row>
        <row r="4330">
          <cell r="C4330">
            <v>622.3399999999999</v>
          </cell>
          <cell r="E4330">
            <v>6.33</v>
          </cell>
        </row>
        <row r="4331">
          <cell r="C4331">
            <v>1125.05</v>
          </cell>
          <cell r="E4331">
            <v>5.98</v>
          </cell>
        </row>
        <row r="4332">
          <cell r="C4332">
            <v>792.62</v>
          </cell>
          <cell r="E4332">
            <v>9.34</v>
          </cell>
        </row>
        <row r="4333">
          <cell r="C4333">
            <v>305.75</v>
          </cell>
          <cell r="E4333">
            <v>6.700000000000001</v>
          </cell>
        </row>
        <row r="4334">
          <cell r="C4334">
            <v>963.1300000000001</v>
          </cell>
          <cell r="E4334">
            <v>5.970000000000001</v>
          </cell>
        </row>
        <row r="4335">
          <cell r="C4335">
            <v>1282.48</v>
          </cell>
          <cell r="E4335">
            <v>5.9399999999999995</v>
          </cell>
        </row>
        <row r="4336">
          <cell r="C4336">
            <v>1141.32</v>
          </cell>
          <cell r="E4336">
            <v>9.030000000000001</v>
          </cell>
        </row>
        <row r="4337">
          <cell r="C4337">
            <v>1160.73</v>
          </cell>
          <cell r="E4337">
            <v>7.19</v>
          </cell>
        </row>
        <row r="4338">
          <cell r="C4338">
            <v>755.5</v>
          </cell>
          <cell r="E4338">
            <v>5.98</v>
          </cell>
        </row>
        <row r="4339">
          <cell r="C4339">
            <v>386.45000000000005</v>
          </cell>
          <cell r="E4339">
            <v>6.34</v>
          </cell>
        </row>
        <row r="4340">
          <cell r="C4340">
            <v>141080.22</v>
          </cell>
        </row>
        <row r="4341">
          <cell r="C4341">
            <v>74341.36</v>
          </cell>
        </row>
        <row r="4342">
          <cell r="C4342">
            <v>16666.65</v>
          </cell>
        </row>
        <row r="4343">
          <cell r="C4343">
            <v>1237.11</v>
          </cell>
          <cell r="E4343">
            <v>3.78</v>
          </cell>
        </row>
        <row r="4344">
          <cell r="C4344">
            <v>409.25</v>
          </cell>
          <cell r="E4344">
            <v>10.51</v>
          </cell>
        </row>
        <row r="4345">
          <cell r="C4345">
            <v>653.4100000000001</v>
          </cell>
          <cell r="E4345">
            <v>5.869999999999999</v>
          </cell>
        </row>
        <row r="4346">
          <cell r="C4346">
            <v>33934.7</v>
          </cell>
        </row>
        <row r="4347">
          <cell r="C4347">
            <v>101447.5</v>
          </cell>
        </row>
        <row r="4348">
          <cell r="C4348">
            <v>12500.01</v>
          </cell>
        </row>
        <row r="4349">
          <cell r="C4349">
            <v>1175.27</v>
          </cell>
          <cell r="E4349">
            <v>33.76</v>
          </cell>
        </row>
        <row r="4350">
          <cell r="C4350">
            <v>1118.92</v>
          </cell>
          <cell r="E4350">
            <v>32.15</v>
          </cell>
        </row>
        <row r="4351">
          <cell r="C4351">
            <v>212328.02</v>
          </cell>
        </row>
        <row r="4352">
          <cell r="C4352">
            <v>327.82000000000005</v>
          </cell>
          <cell r="E4352">
            <v>18.08</v>
          </cell>
        </row>
        <row r="4353">
          <cell r="C4353">
            <v>378.65999999999997</v>
          </cell>
          <cell r="E4353">
            <v>33.62</v>
          </cell>
        </row>
        <row r="4354">
          <cell r="C4354">
            <v>956.03</v>
          </cell>
          <cell r="E4354">
            <v>40.87</v>
          </cell>
        </row>
        <row r="4355">
          <cell r="C4355">
            <v>99705.26000000001</v>
          </cell>
        </row>
        <row r="4356">
          <cell r="C4356">
            <v>539.29</v>
          </cell>
          <cell r="E4356">
            <v>21.119999999999997</v>
          </cell>
        </row>
        <row r="4357">
          <cell r="C4357">
            <v>164.88</v>
          </cell>
          <cell r="E4357">
            <v>27.36</v>
          </cell>
        </row>
        <row r="4358">
          <cell r="C4358">
            <v>48195.91</v>
          </cell>
        </row>
        <row r="4359">
          <cell r="C4359">
            <v>1500000</v>
          </cell>
          <cell r="E4359">
            <v>10</v>
          </cell>
        </row>
        <row r="4360">
          <cell r="C4360">
            <v>4400000</v>
          </cell>
          <cell r="E4360">
            <v>3.5</v>
          </cell>
        </row>
        <row r="4361">
          <cell r="C4361">
            <v>61185</v>
          </cell>
        </row>
        <row r="4362">
          <cell r="C4362">
            <v>2092.42</v>
          </cell>
          <cell r="E4362">
            <v>16.44</v>
          </cell>
        </row>
        <row r="4363">
          <cell r="C4363">
            <v>255.12</v>
          </cell>
          <cell r="E4363">
            <v>6.2700000000000005</v>
          </cell>
        </row>
        <row r="4364">
          <cell r="C4364">
            <v>1265.53</v>
          </cell>
          <cell r="E4364">
            <v>7.720000000000001</v>
          </cell>
        </row>
        <row r="4365">
          <cell r="C4365">
            <v>718.74</v>
          </cell>
          <cell r="E4365">
            <v>4.46</v>
          </cell>
        </row>
        <row r="4366">
          <cell r="C4366">
            <v>1018.22</v>
          </cell>
          <cell r="E4366">
            <v>6.3100000000000005</v>
          </cell>
        </row>
        <row r="4367">
          <cell r="C4367">
            <v>862.36</v>
          </cell>
          <cell r="E4367">
            <v>5.35</v>
          </cell>
        </row>
        <row r="4368">
          <cell r="C4368">
            <v>342.34000000000003</v>
          </cell>
          <cell r="E4368">
            <v>2.92</v>
          </cell>
        </row>
        <row r="4369">
          <cell r="C4369">
            <v>145.57999999999998</v>
          </cell>
          <cell r="E4369">
            <v>3.78</v>
          </cell>
        </row>
        <row r="4370">
          <cell r="C4370">
            <v>554.8</v>
          </cell>
          <cell r="E4370">
            <v>14.39</v>
          </cell>
        </row>
        <row r="4371">
          <cell r="C4371">
            <v>644.79</v>
          </cell>
          <cell r="E4371">
            <v>9.37</v>
          </cell>
        </row>
        <row r="4372">
          <cell r="C4372">
            <v>671.1800000000001</v>
          </cell>
          <cell r="E4372">
            <v>9.86</v>
          </cell>
        </row>
        <row r="4373">
          <cell r="C4373">
            <v>457.40000000000003</v>
          </cell>
          <cell r="E4373">
            <v>6.720000000000001</v>
          </cell>
        </row>
        <row r="4374">
          <cell r="C4374">
            <v>1612.0900000000001</v>
          </cell>
          <cell r="E4374">
            <v>11</v>
          </cell>
        </row>
        <row r="4375">
          <cell r="C4375">
            <v>1168.71</v>
          </cell>
          <cell r="E4375">
            <v>10.94</v>
          </cell>
        </row>
        <row r="4376">
          <cell r="C4376">
            <v>2272.38</v>
          </cell>
          <cell r="E4376">
            <v>21.27</v>
          </cell>
        </row>
        <row r="4377">
          <cell r="C4377">
            <v>445.37</v>
          </cell>
          <cell r="E4377">
            <v>6.83</v>
          </cell>
        </row>
        <row r="4378">
          <cell r="C4378">
            <v>458.24</v>
          </cell>
          <cell r="E4378">
            <v>3.4299999999999997</v>
          </cell>
        </row>
        <row r="4379">
          <cell r="C4379">
            <v>192.11</v>
          </cell>
          <cell r="E4379">
            <v>1.7400000000000002</v>
          </cell>
        </row>
        <row r="4380">
          <cell r="C4380">
            <v>404.46</v>
          </cell>
          <cell r="E4380">
            <v>1.48</v>
          </cell>
        </row>
        <row r="4381">
          <cell r="C4381">
            <v>491.78999999999996</v>
          </cell>
          <cell r="E4381">
            <v>1.26</v>
          </cell>
        </row>
        <row r="4382">
          <cell r="C4382">
            <v>209.61</v>
          </cell>
          <cell r="E4382">
            <v>1.9100000000000001</v>
          </cell>
        </row>
        <row r="4383">
          <cell r="C4383">
            <v>49999.979999999996</v>
          </cell>
        </row>
        <row r="4384">
          <cell r="C4384">
            <v>2500000</v>
          </cell>
        </row>
        <row r="4385">
          <cell r="C4385">
            <v>910.02</v>
          </cell>
        </row>
        <row r="4386">
          <cell r="C4386">
            <v>-1576269.27</v>
          </cell>
        </row>
        <row r="4387">
          <cell r="C4387">
            <v>-340530.6600000004</v>
          </cell>
        </row>
        <row r="4388">
          <cell r="C4388">
            <v>-357826.69999999925</v>
          </cell>
        </row>
        <row r="4389">
          <cell r="C4389">
            <v>62500</v>
          </cell>
        </row>
        <row r="4390">
          <cell r="C4390">
            <v>116666.66</v>
          </cell>
        </row>
        <row r="4391">
          <cell r="C4391">
            <v>122310</v>
          </cell>
        </row>
        <row r="4392">
          <cell r="C4392">
            <v>333333.31999999995</v>
          </cell>
        </row>
        <row r="4393">
          <cell r="C4393">
            <v>187500</v>
          </cell>
        </row>
        <row r="4394">
          <cell r="C4394">
            <v>166666.68000000002</v>
          </cell>
        </row>
        <row r="4395">
          <cell r="C4395">
            <v>500000</v>
          </cell>
        </row>
        <row r="4396">
          <cell r="C4396">
            <v>181344.42000000004</v>
          </cell>
        </row>
        <row r="4397">
          <cell r="C4397">
            <v>333333.31999999995</v>
          </cell>
        </row>
        <row r="4398">
          <cell r="C4398">
            <v>169688.7599999999</v>
          </cell>
        </row>
        <row r="4399">
          <cell r="C4399">
            <v>163948.99</v>
          </cell>
        </row>
        <row r="4400">
          <cell r="C4400">
            <v>60000</v>
          </cell>
        </row>
        <row r="4401">
          <cell r="C4401">
            <v>142857.16000000003</v>
          </cell>
        </row>
        <row r="4402">
          <cell r="C4402">
            <v>646573.32</v>
          </cell>
        </row>
        <row r="4403">
          <cell r="C4403">
            <v>942430.59</v>
          </cell>
        </row>
        <row r="4404">
          <cell r="C4404">
            <v>179660.38</v>
          </cell>
        </row>
        <row r="4405">
          <cell r="C4405">
            <v>166666.67999999996</v>
          </cell>
        </row>
        <row r="4406">
          <cell r="C4406">
            <v>166666.67999999996</v>
          </cell>
        </row>
        <row r="4407">
          <cell r="C4407">
            <v>166666.66000000003</v>
          </cell>
        </row>
        <row r="4408">
          <cell r="C4408">
            <v>100000</v>
          </cell>
        </row>
        <row r="4409">
          <cell r="C4409">
            <v>76666.66000000002</v>
          </cell>
        </row>
        <row r="4410">
          <cell r="C4410">
            <v>83333.34</v>
          </cell>
        </row>
        <row r="4411">
          <cell r="C4411">
            <v>375000</v>
          </cell>
        </row>
        <row r="4412">
          <cell r="C4412">
            <v>125000</v>
          </cell>
        </row>
        <row r="4413">
          <cell r="C4413">
            <v>62500</v>
          </cell>
        </row>
        <row r="4414">
          <cell r="C4414">
            <v>47707.94999999995</v>
          </cell>
        </row>
        <row r="4415">
          <cell r="C4415">
            <v>-134617</v>
          </cell>
        </row>
        <row r="4416">
          <cell r="C4416">
            <v>1000000</v>
          </cell>
        </row>
        <row r="4417">
          <cell r="C4417">
            <v>166666.66999999993</v>
          </cell>
        </row>
        <row r="4418">
          <cell r="C4418">
            <v>987119.8</v>
          </cell>
        </row>
        <row r="4419">
          <cell r="C4419">
            <v>600000</v>
          </cell>
        </row>
        <row r="4420">
          <cell r="C4420">
            <v>333333.33999999997</v>
          </cell>
        </row>
        <row r="4421">
          <cell r="C4421">
            <v>1301049</v>
          </cell>
        </row>
        <row r="4422">
          <cell r="C4422">
            <v>856097.98</v>
          </cell>
        </row>
        <row r="4423">
          <cell r="C4423">
            <v>167656.03000000003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Portada"/>
      <sheetName val="Resumen Gráficos"/>
      <sheetName val="Resumen"/>
      <sheetName val="DEP-C1"/>
      <sheetName val="DEP-C2"/>
      <sheetName val="DEP-C3"/>
      <sheetName val="DEP-C4"/>
      <sheetName val="DEP-C5"/>
      <sheetName val="DEP-C6"/>
      <sheetName val="DEP-C7"/>
      <sheetName val="DEP-C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../2017-1%20FLUJO%20DE%20DEUDA%20AL%2031%2001%202017/Reporte_Deuda_Empesas_SG_31012017.xls#'DEP-C1'!B5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23"/>
  <sheetViews>
    <sheetView showGridLines="0" tabSelected="1" zoomScale="80" zoomScaleNormal="80" zoomScalePageLayoutView="0" workbookViewId="0" topLeftCell="A1">
      <selection activeCell="B6" sqref="B6:G6"/>
    </sheetView>
  </sheetViews>
  <sheetFormatPr defaultColWidth="11.421875" defaultRowHeight="12.75"/>
  <cols>
    <col min="1" max="1" width="4.28125" style="6" customWidth="1"/>
    <col min="2" max="2" width="11.421875" style="6" customWidth="1"/>
    <col min="3" max="3" width="3.140625" style="6" customWidth="1"/>
    <col min="4" max="4" width="29.57421875" style="6" customWidth="1"/>
    <col min="5" max="5" width="19.7109375" style="6" customWidth="1"/>
    <col min="6" max="6" width="15.7109375" style="6" customWidth="1"/>
    <col min="7" max="7" width="12.8515625" style="6" customWidth="1"/>
    <col min="8" max="16384" width="11.421875" style="6" customWidth="1"/>
  </cols>
  <sheetData>
    <row r="1" s="4" customFormat="1" ht="15" customHeight="1"/>
    <row r="2" s="4" customFormat="1" ht="15" customHeight="1">
      <c r="D2" s="5"/>
    </row>
    <row r="3" s="4" customFormat="1" ht="15" customHeight="1">
      <c r="D3" s="5"/>
    </row>
    <row r="4" spans="2:4" s="4" customFormat="1" ht="11.25" customHeight="1">
      <c r="B4" s="128"/>
      <c r="C4" s="128"/>
      <c r="D4" s="219"/>
    </row>
    <row r="5" spans="2:4" s="4" customFormat="1" ht="12.75" customHeight="1">
      <c r="B5" s="128"/>
      <c r="C5" s="128"/>
      <c r="D5" s="128"/>
    </row>
    <row r="6" spans="2:7" s="4" customFormat="1" ht="24.75" customHeight="1">
      <c r="B6" s="546" t="str">
        <f>+Portada!$B$6</f>
        <v>DEUDA DE LAS EMPRESAS PÚBLICAS</v>
      </c>
      <c r="C6" s="546"/>
      <c r="D6" s="546"/>
      <c r="E6" s="546"/>
      <c r="F6" s="546"/>
      <c r="G6" s="546"/>
    </row>
    <row r="7" spans="2:7" s="4" customFormat="1" ht="24.75" customHeight="1">
      <c r="B7" s="547" t="s">
        <v>257</v>
      </c>
      <c r="C7" s="547"/>
      <c r="D7" s="547"/>
      <c r="E7" s="547"/>
      <c r="F7" s="547"/>
      <c r="G7" s="547"/>
    </row>
    <row r="8" spans="2:5" s="4" customFormat="1" ht="15.75" customHeight="1">
      <c r="B8" s="246"/>
      <c r="C8" s="246"/>
      <c r="D8" s="490"/>
      <c r="E8" s="128"/>
    </row>
    <row r="9" spans="2:5" ht="19.5" customHeight="1">
      <c r="B9" s="84"/>
      <c r="C9" s="84"/>
      <c r="D9" s="400" t="s">
        <v>65</v>
      </c>
      <c r="E9" s="84"/>
    </row>
    <row r="10" spans="2:5" s="7" customFormat="1" ht="19.5" customHeight="1">
      <c r="B10" s="181"/>
      <c r="C10" s="181"/>
      <c r="D10" s="400" t="s">
        <v>171</v>
      </c>
      <c r="E10" s="71"/>
    </row>
    <row r="11" spans="2:5" s="7" customFormat="1" ht="19.5" customHeight="1">
      <c r="B11" s="182"/>
      <c r="C11" s="181"/>
      <c r="D11" s="400" t="s">
        <v>172</v>
      </c>
      <c r="E11" s="71"/>
    </row>
    <row r="12" spans="2:5" s="7" customFormat="1" ht="9.75" customHeight="1">
      <c r="B12" s="182"/>
      <c r="C12" s="181"/>
      <c r="D12" s="313"/>
      <c r="E12" s="71"/>
    </row>
    <row r="13" spans="2:8" s="7" customFormat="1" ht="19.5" customHeight="1">
      <c r="B13" s="181" t="s">
        <v>11</v>
      </c>
      <c r="C13" s="181" t="s">
        <v>8</v>
      </c>
      <c r="D13" s="545" t="s">
        <v>211</v>
      </c>
      <c r="E13" s="545"/>
      <c r="F13" s="545"/>
      <c r="G13" s="545"/>
      <c r="H13" s="545"/>
    </row>
    <row r="14" spans="2:6" s="7" customFormat="1" ht="19.5" customHeight="1">
      <c r="B14" s="181" t="s">
        <v>12</v>
      </c>
      <c r="C14" s="181" t="s">
        <v>8</v>
      </c>
      <c r="D14" s="545" t="s">
        <v>151</v>
      </c>
      <c r="E14" s="545"/>
      <c r="F14" s="545"/>
    </row>
    <row r="15" spans="2:6" s="7" customFormat="1" ht="19.5" customHeight="1">
      <c r="B15" s="181" t="s">
        <v>13</v>
      </c>
      <c r="C15" s="181" t="s">
        <v>8</v>
      </c>
      <c r="D15" s="548" t="s">
        <v>37</v>
      </c>
      <c r="E15" s="548"/>
      <c r="F15" s="548"/>
    </row>
    <row r="16" spans="2:6" s="7" customFormat="1" ht="19.5" customHeight="1">
      <c r="B16" s="181" t="s">
        <v>14</v>
      </c>
      <c r="C16" s="181" t="s">
        <v>8</v>
      </c>
      <c r="D16" s="548" t="s">
        <v>32</v>
      </c>
      <c r="E16" s="548"/>
      <c r="F16" s="548"/>
    </row>
    <row r="17" spans="2:6" s="7" customFormat="1" ht="19.5" customHeight="1">
      <c r="B17" s="181" t="s">
        <v>89</v>
      </c>
      <c r="C17" s="181" t="s">
        <v>8</v>
      </c>
      <c r="D17" s="548" t="s">
        <v>1</v>
      </c>
      <c r="E17" s="548"/>
      <c r="F17" s="548"/>
    </row>
    <row r="18" spans="2:6" s="7" customFormat="1" ht="19.5" customHeight="1">
      <c r="B18" s="181" t="s">
        <v>59</v>
      </c>
      <c r="C18" s="181" t="s">
        <v>8</v>
      </c>
      <c r="D18" s="548" t="s">
        <v>57</v>
      </c>
      <c r="E18" s="548"/>
      <c r="F18" s="548"/>
    </row>
    <row r="19" spans="2:6" s="7" customFormat="1" ht="19.5" customHeight="1">
      <c r="B19" s="181" t="s">
        <v>15</v>
      </c>
      <c r="C19" s="181" t="s">
        <v>8</v>
      </c>
      <c r="D19" s="548" t="s">
        <v>103</v>
      </c>
      <c r="E19" s="548"/>
      <c r="F19" s="548"/>
    </row>
    <row r="20" spans="2:6" s="7" customFormat="1" ht="19.5" customHeight="1">
      <c r="B20" s="181" t="s">
        <v>16</v>
      </c>
      <c r="C20" s="181" t="s">
        <v>8</v>
      </c>
      <c r="D20" s="548" t="s">
        <v>58</v>
      </c>
      <c r="E20" s="548"/>
      <c r="F20" s="548"/>
    </row>
    <row r="21" spans="2:5" ht="15">
      <c r="B21" s="84"/>
      <c r="C21" s="84"/>
      <c r="D21" s="183"/>
      <c r="E21" s="84"/>
    </row>
    <row r="22" spans="2:5" ht="12.75">
      <c r="B22" s="84"/>
      <c r="C22" s="84"/>
      <c r="D22" s="184"/>
      <c r="E22" s="84"/>
    </row>
    <row r="23" spans="2:5" ht="12.75">
      <c r="B23" s="84"/>
      <c r="C23" s="84"/>
      <c r="D23" s="184"/>
      <c r="E23" s="84"/>
    </row>
  </sheetData>
  <sheetProtection/>
  <mergeCells count="10">
    <mergeCell ref="D13:H13"/>
    <mergeCell ref="B6:G6"/>
    <mergeCell ref="B7:G7"/>
    <mergeCell ref="D20:F20"/>
    <mergeCell ref="D19:F19"/>
    <mergeCell ref="D18:F18"/>
    <mergeCell ref="D17:F17"/>
    <mergeCell ref="D16:F16"/>
    <mergeCell ref="D15:F15"/>
    <mergeCell ref="D14:F14"/>
  </mergeCells>
  <hyperlinks>
    <hyperlink ref="D10" location="Reporte_Deuda_Empresas_SG_30112023.xls#Resumen!B5" display="CUADROS RESUMEN"/>
    <hyperlink ref="D11" location="Reporte_Deuda_Empresas_SG_30112023.xls#'Resumen Gráficos'!B5" display="RESUMEN GRÁFICOS"/>
    <hyperlink ref="D14" location="'Tipo de Deuda'!A1" display="POR TIPO DE DEUDA"/>
    <hyperlink ref="D15" location="Moneda!A1" display="POR TIPO DE MONEDA"/>
    <hyperlink ref="D16" location="Acreedor!A1" display="POR TIPO DE EMPRESA Y ACREEDOR"/>
    <hyperlink ref="D17" location="GrupoDeudor!A1" display="POR GRUPO EMPRESARIAL DEL DEUDOR"/>
    <hyperlink ref="D18" location="Deudor!A1" display="POR GRUPO EMPRESARIAL DEL DEUDOR"/>
    <hyperlink ref="D20" location="'Tipo Concertación'!A1" display="POR TIPO DE CONCERTACIÓN"/>
    <hyperlink ref="D13" location="Evolucion!A1" display="EVOLUCIÓN DE LA DEUDA DE LAS EMPRESAS PÚBLICAS, 2009-2012"/>
    <hyperlink ref="D9" location="Reporte_Deuda_Empresas_SG_30112023.xls#Portada!B6" display="PORTADA"/>
    <hyperlink ref="D19" location="'Grupo Acreedor'!A1" display="POR GRUPO DEL ACREEDOR"/>
    <hyperlink ref="D14:F14" location="Reporte_Deuda_Empresas_SG_30112023.xls#'DEP-C2'!B5" display="POR TIPO DE DEUDA Y TIPO DE EMPRESA"/>
    <hyperlink ref="D16:F16" location="'DEP-C4'!B5" display="POR TIPO DE EMPRESA Y ACREEDOR"/>
    <hyperlink ref="D15:F15" location="Reporte_Deuda_Empresas_SG_30112023.xls#'DEP-C3'!B5" display="POR TIPO DE MONEDA"/>
    <hyperlink ref="D17:F17" location="Reporte_Deuda_Empresas_SG_30112023.xls#'DEP-C5'!B5" display="POR GRUPO EMPRESARIAL DEL DEUDOR"/>
    <hyperlink ref="D18:F18" location="Reporte_Deuda_Empresas_SG_30112023.xls#'DEP-C6'!B5" display="POR GRUPO EMPRESARIAL Y ENTIDAD DEUDORA"/>
    <hyperlink ref="D19:F19" location="Reporte_Deuda_Empresas_SG_30112023.xls#'DEP-C7'!B5" display="POR TIPO DE EMPRESA Y GRUPO DEL ACREEDOR "/>
    <hyperlink ref="D13:F13" r:id="rId1" display="EVOLUCIÓN DE LA DEUDA DE LAS EMPRESAS PÚBLICAS"/>
    <hyperlink ref="D13:H13" location="Reporte_Deuda_Empresas_SG_30112023.xls#'DEP-C1'!B5" display="EVOLUCIÓN DE LA DEUDA DE LAS EMPRESAS PÚBLICAS - POR TIPO DE DEUDA"/>
    <hyperlink ref="D20:F20" location="Reporte_Deuda_Empresas_SG_30112023.xls#'DEP-C8'!B5" display="POR TIPO DE CONCERTACIÓN Y TIPO DE EMPRESA"/>
  </hyperlinks>
  <printOptions horizontalCentered="1"/>
  <pageMargins left="0.7086614173228347" right="0.7086614173228347" top="0.9448818897637796" bottom="0.7480314960629921" header="0.31496062992125984" footer="0.31496062992125984"/>
  <pageSetup fitToHeight="1" fitToWidth="1" horizontalDpi="600" verticalDpi="600" orientation="portrait" paperSize="9" scale="85" r:id="rId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B1:I84"/>
  <sheetViews>
    <sheetView showGridLines="0" zoomScale="75" zoomScaleNormal="75" zoomScalePageLayoutView="0" workbookViewId="0" topLeftCell="A1">
      <selection activeCell="B5" sqref="B5"/>
    </sheetView>
  </sheetViews>
  <sheetFormatPr defaultColWidth="11.421875" defaultRowHeight="12.75"/>
  <cols>
    <col min="1" max="1" width="3.8515625" style="85" customWidth="1"/>
    <col min="2" max="2" width="106.8515625" style="85" bestFit="1" customWidth="1"/>
    <col min="3" max="3" width="18.57421875" style="85" customWidth="1"/>
    <col min="4" max="5" width="20.7109375" style="85" customWidth="1"/>
    <col min="6" max="6" width="11.421875" style="84" customWidth="1"/>
    <col min="7" max="16384" width="11.421875" style="85" customWidth="1"/>
  </cols>
  <sheetData>
    <row r="1" spans="2:3" ht="12.75">
      <c r="B1" s="101"/>
      <c r="C1" s="101"/>
    </row>
    <row r="2" spans="2:3" ht="12.75">
      <c r="B2" s="101"/>
      <c r="C2" s="101"/>
    </row>
    <row r="3" spans="2:3" ht="12.75">
      <c r="B3" s="101"/>
      <c r="C3" s="101"/>
    </row>
    <row r="4" spans="2:3" ht="24.75" customHeight="1">
      <c r="B4" s="101"/>
      <c r="C4" s="101"/>
    </row>
    <row r="5" spans="2:5" ht="18">
      <c r="B5" s="127" t="s">
        <v>59</v>
      </c>
      <c r="C5" s="127"/>
      <c r="D5" s="127"/>
      <c r="E5" s="127"/>
    </row>
    <row r="6" spans="2:6" s="87" customFormat="1" ht="18.75">
      <c r="B6" s="315" t="s">
        <v>134</v>
      </c>
      <c r="C6" s="315"/>
      <c r="D6" s="315"/>
      <c r="E6" s="315"/>
      <c r="F6" s="86"/>
    </row>
    <row r="7" spans="2:6" s="87" customFormat="1" ht="18.75">
      <c r="B7" s="315" t="s">
        <v>133</v>
      </c>
      <c r="C7" s="315"/>
      <c r="D7" s="315"/>
      <c r="E7" s="261"/>
      <c r="F7" s="86"/>
    </row>
    <row r="8" spans="2:6" s="87" customFormat="1" ht="18.75">
      <c r="B8" s="339" t="s">
        <v>57</v>
      </c>
      <c r="C8" s="359"/>
      <c r="D8" s="359"/>
      <c r="E8" s="359"/>
      <c r="F8" s="86"/>
    </row>
    <row r="9" spans="2:6" s="87" customFormat="1" ht="18.75">
      <c r="B9" s="131" t="str">
        <f>+'DEP-C2'!B9</f>
        <v>Al 30 de noviembre de 2023</v>
      </c>
      <c r="C9" s="360"/>
      <c r="D9" s="266"/>
      <c r="E9" s="266"/>
      <c r="F9" s="314">
        <f>+Portada!H39</f>
        <v>3.739</v>
      </c>
    </row>
    <row r="10" spans="2:5" ht="9.75" customHeight="1">
      <c r="B10" s="624"/>
      <c r="C10" s="624"/>
      <c r="D10" s="624"/>
      <c r="E10" s="624"/>
    </row>
    <row r="11" spans="2:5" ht="18" customHeight="1">
      <c r="B11" s="622" t="s">
        <v>94</v>
      </c>
      <c r="C11" s="622" t="s">
        <v>26</v>
      </c>
      <c r="D11" s="633" t="s">
        <v>85</v>
      </c>
      <c r="E11" s="634" t="s">
        <v>162</v>
      </c>
    </row>
    <row r="12" spans="2:6" s="80" customFormat="1" ht="18" customHeight="1">
      <c r="B12" s="623"/>
      <c r="C12" s="623"/>
      <c r="D12" s="617"/>
      <c r="E12" s="635"/>
      <c r="F12" s="88"/>
    </row>
    <row r="13" spans="2:6" s="80" customFormat="1" ht="9.75" customHeight="1">
      <c r="B13" s="108"/>
      <c r="C13" s="264"/>
      <c r="D13" s="92"/>
      <c r="E13" s="267"/>
      <c r="F13" s="88"/>
    </row>
    <row r="14" spans="2:6" s="65" customFormat="1" ht="16.5" customHeight="1">
      <c r="B14" s="365" t="s">
        <v>212</v>
      </c>
      <c r="C14" s="540"/>
      <c r="D14" s="516">
        <f>SUM(D15:D28)</f>
        <v>4789274.185710002</v>
      </c>
      <c r="E14" s="463">
        <f>SUM(E15:E28)</f>
        <v>17907096.180369686</v>
      </c>
      <c r="F14" s="71"/>
    </row>
    <row r="15" spans="2:6" s="65" customFormat="1" ht="16.5" customHeight="1">
      <c r="B15" s="91" t="s">
        <v>167</v>
      </c>
      <c r="C15" s="541" t="s">
        <v>90</v>
      </c>
      <c r="D15" s="532">
        <v>2306439.415350001</v>
      </c>
      <c r="E15" s="462">
        <f>ROUND(D15*$F$9,8)</f>
        <v>8623776.97399365</v>
      </c>
      <c r="F15" s="71"/>
    </row>
    <row r="16" spans="2:6" s="65" customFormat="1" ht="16.5" customHeight="1">
      <c r="B16" s="91" t="s">
        <v>206</v>
      </c>
      <c r="C16" s="541" t="s">
        <v>90</v>
      </c>
      <c r="D16" s="532">
        <v>1991997.248630001</v>
      </c>
      <c r="E16" s="462">
        <f aca="true" t="shared" si="0" ref="E16:E28">ROUND(D16*$F$9,8)</f>
        <v>7448077.71262757</v>
      </c>
      <c r="F16" s="71"/>
    </row>
    <row r="17" spans="2:6" s="65" customFormat="1" ht="16.5" customHeight="1">
      <c r="B17" s="91" t="s">
        <v>204</v>
      </c>
      <c r="C17" s="541" t="s">
        <v>91</v>
      </c>
      <c r="D17" s="532">
        <v>362549.92007</v>
      </c>
      <c r="E17" s="462">
        <f t="shared" si="0"/>
        <v>1355574.15114173</v>
      </c>
      <c r="F17" s="71"/>
    </row>
    <row r="18" spans="2:6" s="65" customFormat="1" ht="16.5" customHeight="1">
      <c r="B18" s="91" t="s">
        <v>168</v>
      </c>
      <c r="C18" s="541" t="s">
        <v>91</v>
      </c>
      <c r="D18" s="532">
        <v>27458.322190000003</v>
      </c>
      <c r="E18" s="462">
        <f t="shared" si="0"/>
        <v>102666.66666841</v>
      </c>
      <c r="F18" s="71"/>
    </row>
    <row r="19" spans="2:6" s="65" customFormat="1" ht="16.5" customHeight="1">
      <c r="B19" s="91" t="s">
        <v>192</v>
      </c>
      <c r="C19" s="541" t="s">
        <v>91</v>
      </c>
      <c r="D19" s="532">
        <v>26660.53056</v>
      </c>
      <c r="E19" s="462">
        <f t="shared" si="0"/>
        <v>99683.72376384</v>
      </c>
      <c r="F19" s="71"/>
    </row>
    <row r="20" spans="2:6" s="65" customFormat="1" ht="16.5" customHeight="1">
      <c r="B20" s="91" t="s">
        <v>191</v>
      </c>
      <c r="C20" s="541" t="s">
        <v>91</v>
      </c>
      <c r="D20" s="532">
        <v>17200.0729</v>
      </c>
      <c r="E20" s="462">
        <f t="shared" si="0"/>
        <v>64311.0725731</v>
      </c>
      <c r="F20" s="71"/>
    </row>
    <row r="21" spans="2:6" s="65" customFormat="1" ht="16.5" customHeight="1">
      <c r="B21" s="91" t="s">
        <v>248</v>
      </c>
      <c r="C21" s="541" t="s">
        <v>91</v>
      </c>
      <c r="D21" s="532">
        <v>16047.07141</v>
      </c>
      <c r="E21" s="462">
        <f t="shared" si="0"/>
        <v>60000.00000199</v>
      </c>
      <c r="F21" s="71"/>
    </row>
    <row r="22" spans="2:6" s="65" customFormat="1" ht="16.5" customHeight="1">
      <c r="B22" s="91" t="s">
        <v>166</v>
      </c>
      <c r="C22" s="541" t="s">
        <v>91</v>
      </c>
      <c r="D22" s="532">
        <v>12448.355939999998</v>
      </c>
      <c r="E22" s="462">
        <f t="shared" si="0"/>
        <v>46544.40285966</v>
      </c>
      <c r="F22" s="71"/>
    </row>
    <row r="23" spans="2:6" s="65" customFormat="1" ht="16.5" customHeight="1">
      <c r="B23" s="91" t="s">
        <v>122</v>
      </c>
      <c r="C23" s="541" t="s">
        <v>90</v>
      </c>
      <c r="D23" s="532">
        <v>11920.68166</v>
      </c>
      <c r="E23" s="462">
        <f t="shared" si="0"/>
        <v>44571.42872674</v>
      </c>
      <c r="F23" s="71"/>
    </row>
    <row r="24" spans="2:6" s="65" customFormat="1" ht="16.5" customHeight="1">
      <c r="B24" s="91" t="s">
        <v>165</v>
      </c>
      <c r="C24" s="541" t="s">
        <v>91</v>
      </c>
      <c r="D24" s="532">
        <v>8509.89429</v>
      </c>
      <c r="E24" s="462">
        <f t="shared" si="0"/>
        <v>31818.49475031</v>
      </c>
      <c r="F24" s="71"/>
    </row>
    <row r="25" spans="2:6" s="65" customFormat="1" ht="16.5" customHeight="1">
      <c r="B25" s="91" t="s">
        <v>244</v>
      </c>
      <c r="C25" s="541" t="s">
        <v>91</v>
      </c>
      <c r="D25" s="532">
        <v>4011.76785</v>
      </c>
      <c r="E25" s="462">
        <f t="shared" si="0"/>
        <v>14999.99999115</v>
      </c>
      <c r="F25" s="71"/>
    </row>
    <row r="26" spans="2:6" s="65" customFormat="1" ht="16.5" customHeight="1">
      <c r="B26" s="91" t="s">
        <v>231</v>
      </c>
      <c r="C26" s="541" t="s">
        <v>91</v>
      </c>
      <c r="D26" s="532">
        <v>2953.42529</v>
      </c>
      <c r="E26" s="462">
        <f t="shared" si="0"/>
        <v>11042.85715931</v>
      </c>
      <c r="F26" s="71"/>
    </row>
    <row r="27" spans="2:6" s="65" customFormat="1" ht="16.5" customHeight="1">
      <c r="B27" s="66" t="s">
        <v>156</v>
      </c>
      <c r="C27" s="541" t="s">
        <v>91</v>
      </c>
      <c r="D27" s="532">
        <v>542.57719</v>
      </c>
      <c r="E27" s="462">
        <f t="shared" si="0"/>
        <v>2028.69611341</v>
      </c>
      <c r="F27" s="71"/>
    </row>
    <row r="28" spans="2:6" s="65" customFormat="1" ht="16.5" customHeight="1">
      <c r="B28" s="91" t="s">
        <v>240</v>
      </c>
      <c r="C28" s="541" t="s">
        <v>91</v>
      </c>
      <c r="D28" s="532">
        <v>534.90238</v>
      </c>
      <c r="E28" s="462">
        <f t="shared" si="0"/>
        <v>1999.99999882</v>
      </c>
      <c r="F28" s="71"/>
    </row>
    <row r="29" spans="2:6" s="65" customFormat="1" ht="12" customHeight="1">
      <c r="B29" s="91"/>
      <c r="C29" s="542"/>
      <c r="D29" s="532"/>
      <c r="E29" s="462"/>
      <c r="F29" s="71"/>
    </row>
    <row r="30" spans="2:7" s="65" customFormat="1" ht="16.5" customHeight="1">
      <c r="B30" s="365" t="s">
        <v>113</v>
      </c>
      <c r="C30" s="540"/>
      <c r="D30" s="516">
        <f>SUM(D31:D42)</f>
        <v>53416.42555000001</v>
      </c>
      <c r="E30" s="463">
        <f>SUM(E31:E42)</f>
        <v>199724.01513145003</v>
      </c>
      <c r="F30" s="89"/>
      <c r="G30" s="89"/>
    </row>
    <row r="31" spans="2:9" s="90" customFormat="1" ht="16.5" customHeight="1">
      <c r="B31" s="91" t="s">
        <v>195</v>
      </c>
      <c r="C31" s="541" t="s">
        <v>91</v>
      </c>
      <c r="D31" s="532">
        <v>30331.17192</v>
      </c>
      <c r="E31" s="462">
        <f>ROUND(D31*$F$9,8)</f>
        <v>113408.25180888</v>
      </c>
      <c r="F31" s="89"/>
      <c r="G31" s="89"/>
      <c r="H31" s="65"/>
      <c r="I31" s="65"/>
    </row>
    <row r="32" spans="2:9" s="90" customFormat="1" ht="16.5" customHeight="1">
      <c r="B32" s="91" t="s">
        <v>203</v>
      </c>
      <c r="C32" s="541" t="s">
        <v>91</v>
      </c>
      <c r="D32" s="532">
        <v>5088.9010100000005</v>
      </c>
      <c r="E32" s="462">
        <f aca="true" t="shared" si="1" ref="E32:E42">ROUND(D32*$F$9,8)</f>
        <v>19027.40087639</v>
      </c>
      <c r="F32" s="89"/>
      <c r="G32" s="89"/>
      <c r="H32" s="65"/>
      <c r="I32" s="65"/>
    </row>
    <row r="33" spans="2:9" s="90" customFormat="1" ht="16.5" customHeight="1">
      <c r="B33" s="91" t="s">
        <v>193</v>
      </c>
      <c r="C33" s="541" t="s">
        <v>91</v>
      </c>
      <c r="D33" s="532">
        <v>4485.9789900000005</v>
      </c>
      <c r="E33" s="462">
        <f t="shared" si="1"/>
        <v>16773.07544361</v>
      </c>
      <c r="F33" s="89"/>
      <c r="G33" s="89"/>
      <c r="H33" s="65"/>
      <c r="I33" s="65"/>
    </row>
    <row r="34" spans="2:9" s="90" customFormat="1" ht="16.5" customHeight="1">
      <c r="B34" s="66" t="s">
        <v>67</v>
      </c>
      <c r="C34" s="541" t="s">
        <v>91</v>
      </c>
      <c r="D34" s="532">
        <v>2826.2796500000004</v>
      </c>
      <c r="E34" s="462">
        <f t="shared" si="1"/>
        <v>10567.45961135</v>
      </c>
      <c r="F34" s="89"/>
      <c r="G34" s="89"/>
      <c r="H34" s="65"/>
      <c r="I34" s="65"/>
    </row>
    <row r="35" spans="2:9" s="90" customFormat="1" ht="16.5" customHeight="1">
      <c r="B35" s="66" t="s">
        <v>201</v>
      </c>
      <c r="C35" s="541" t="s">
        <v>91</v>
      </c>
      <c r="D35" s="532">
        <v>2770.6146</v>
      </c>
      <c r="E35" s="462">
        <f t="shared" si="1"/>
        <v>10359.3279894</v>
      </c>
      <c r="F35" s="89"/>
      <c r="G35" s="89"/>
      <c r="H35" s="65"/>
      <c r="I35" s="65"/>
    </row>
    <row r="36" spans="2:9" s="90" customFormat="1" ht="16.5" customHeight="1">
      <c r="B36" s="91" t="s">
        <v>194</v>
      </c>
      <c r="C36" s="541" t="s">
        <v>91</v>
      </c>
      <c r="D36" s="532">
        <v>2193.5821499999997</v>
      </c>
      <c r="E36" s="462">
        <f t="shared" si="1"/>
        <v>8201.80365885</v>
      </c>
      <c r="F36" s="89"/>
      <c r="G36" s="89"/>
      <c r="H36" s="65"/>
      <c r="I36" s="65"/>
    </row>
    <row r="37" spans="2:9" s="90" customFormat="1" ht="16.5" customHeight="1">
      <c r="B37" s="66" t="s">
        <v>48</v>
      </c>
      <c r="C37" s="541" t="s">
        <v>91</v>
      </c>
      <c r="D37" s="532">
        <v>2009.12456</v>
      </c>
      <c r="E37" s="462">
        <f t="shared" si="1"/>
        <v>7512.11672984</v>
      </c>
      <c r="F37" s="89"/>
      <c r="G37" s="89"/>
      <c r="H37" s="65"/>
      <c r="I37" s="65"/>
    </row>
    <row r="38" spans="2:9" s="90" customFormat="1" ht="16.5" customHeight="1">
      <c r="B38" s="66" t="s">
        <v>43</v>
      </c>
      <c r="C38" s="541" t="s">
        <v>91</v>
      </c>
      <c r="D38" s="532">
        <v>1720.07855</v>
      </c>
      <c r="E38" s="462">
        <f t="shared" si="1"/>
        <v>6431.37369845</v>
      </c>
      <c r="F38" s="89"/>
      <c r="G38" s="89"/>
      <c r="H38" s="65"/>
      <c r="I38" s="65"/>
    </row>
    <row r="39" spans="2:9" s="90" customFormat="1" ht="16.5" customHeight="1">
      <c r="B39" s="66" t="s">
        <v>50</v>
      </c>
      <c r="C39" s="541" t="s">
        <v>91</v>
      </c>
      <c r="D39" s="532">
        <v>1153.83042</v>
      </c>
      <c r="E39" s="462">
        <f t="shared" si="1"/>
        <v>4314.17194038</v>
      </c>
      <c r="F39" s="89"/>
      <c r="G39" s="89"/>
      <c r="H39" s="65"/>
      <c r="I39" s="65"/>
    </row>
    <row r="40" spans="2:9" s="90" customFormat="1" ht="16.5" customHeight="1">
      <c r="B40" s="66" t="s">
        <v>202</v>
      </c>
      <c r="C40" s="541" t="s">
        <v>91</v>
      </c>
      <c r="D40" s="532">
        <v>433.73762</v>
      </c>
      <c r="E40" s="462">
        <f t="shared" si="1"/>
        <v>1621.74496118</v>
      </c>
      <c r="F40" s="89"/>
      <c r="G40" s="89"/>
      <c r="H40" s="65"/>
      <c r="I40" s="65"/>
    </row>
    <row r="41" spans="2:9" s="90" customFormat="1" ht="16.5" customHeight="1">
      <c r="B41" s="66" t="s">
        <v>223</v>
      </c>
      <c r="C41" s="541" t="s">
        <v>91</v>
      </c>
      <c r="D41" s="532">
        <v>397.46790999999996</v>
      </c>
      <c r="E41" s="462">
        <f t="shared" si="1"/>
        <v>1486.13251549</v>
      </c>
      <c r="F41" s="89"/>
      <c r="G41" s="89"/>
      <c r="H41" s="65"/>
      <c r="I41" s="65"/>
    </row>
    <row r="42" spans="2:9" s="90" customFormat="1" ht="16.5" customHeight="1">
      <c r="B42" s="66" t="s">
        <v>42</v>
      </c>
      <c r="C42" s="541" t="s">
        <v>91</v>
      </c>
      <c r="D42" s="532">
        <v>5.65817</v>
      </c>
      <c r="E42" s="462">
        <f t="shared" si="1"/>
        <v>21.15589763</v>
      </c>
      <c r="F42" s="89"/>
      <c r="G42" s="89"/>
      <c r="H42" s="65"/>
      <c r="I42" s="65"/>
    </row>
    <row r="43" spans="2:7" s="65" customFormat="1" ht="12" customHeight="1">
      <c r="B43" s="91"/>
      <c r="C43" s="542"/>
      <c r="D43" s="532"/>
      <c r="E43" s="462"/>
      <c r="F43" s="89"/>
      <c r="G43" s="89"/>
    </row>
    <row r="44" spans="2:9" s="90" customFormat="1" ht="16.5" customHeight="1">
      <c r="B44" s="365" t="s">
        <v>84</v>
      </c>
      <c r="C44" s="540"/>
      <c r="D44" s="516">
        <f>+D45</f>
        <v>4083333.33331</v>
      </c>
      <c r="E44" s="538">
        <f>+E45</f>
        <v>15267583.3332461</v>
      </c>
      <c r="F44" s="89"/>
      <c r="G44" s="89"/>
      <c r="H44" s="65"/>
      <c r="I44" s="65"/>
    </row>
    <row r="45" spans="2:9" s="90" customFormat="1" ht="16.5" customHeight="1">
      <c r="B45" s="91" t="s">
        <v>196</v>
      </c>
      <c r="C45" s="542" t="s">
        <v>91</v>
      </c>
      <c r="D45" s="532">
        <v>4083333.33331</v>
      </c>
      <c r="E45" s="462">
        <f>ROUND(D45*$F$9,8)</f>
        <v>15267583.3332461</v>
      </c>
      <c r="F45" s="89"/>
      <c r="G45" s="89"/>
      <c r="H45" s="65"/>
      <c r="I45" s="65"/>
    </row>
    <row r="46" spans="2:7" s="65" customFormat="1" ht="9.75" customHeight="1">
      <c r="B46" s="82"/>
      <c r="C46" s="83"/>
      <c r="D46" s="466"/>
      <c r="E46" s="465"/>
      <c r="F46" s="89"/>
      <c r="G46" s="437"/>
    </row>
    <row r="47" spans="2:9" s="80" customFormat="1" ht="15" customHeight="1">
      <c r="B47" s="619" t="s">
        <v>60</v>
      </c>
      <c r="C47" s="636"/>
      <c r="D47" s="638">
        <f>+D30+D14+D44</f>
        <v>8926023.944570001</v>
      </c>
      <c r="E47" s="614">
        <f>+E30+E14+E44</f>
        <v>33374403.52874724</v>
      </c>
      <c r="F47" s="89"/>
      <c r="G47" s="437"/>
      <c r="H47" s="65"/>
      <c r="I47" s="65"/>
    </row>
    <row r="48" spans="2:9" s="80" customFormat="1" ht="15" customHeight="1">
      <c r="B48" s="620"/>
      <c r="C48" s="637"/>
      <c r="D48" s="639"/>
      <c r="E48" s="615"/>
      <c r="F48" s="89"/>
      <c r="G48" s="437"/>
      <c r="H48" s="65"/>
      <c r="I48" s="65"/>
    </row>
    <row r="49" spans="2:9" ht="15">
      <c r="B49" s="139"/>
      <c r="C49" s="139"/>
      <c r="D49" s="504"/>
      <c r="E49" s="504"/>
      <c r="F49" s="89"/>
      <c r="G49" s="437"/>
      <c r="H49" s="65"/>
      <c r="I49" s="65"/>
    </row>
    <row r="50" spans="2:9" ht="15">
      <c r="B50" s="139"/>
      <c r="C50" s="139"/>
      <c r="D50" s="447"/>
      <c r="E50" s="415"/>
      <c r="F50" s="89"/>
      <c r="G50" s="437"/>
      <c r="H50" s="65"/>
      <c r="I50" s="65"/>
    </row>
    <row r="51" spans="2:9" ht="15">
      <c r="B51" s="139"/>
      <c r="C51" s="139"/>
      <c r="D51" s="416"/>
      <c r="E51" s="417"/>
      <c r="F51" s="89"/>
      <c r="G51" s="437"/>
      <c r="H51" s="65"/>
      <c r="I51" s="65"/>
    </row>
    <row r="52" spans="2:9" ht="15">
      <c r="B52" s="139"/>
      <c r="C52" s="417"/>
      <c r="D52" s="416"/>
      <c r="E52" s="417"/>
      <c r="F52" s="89"/>
      <c r="G52" s="437"/>
      <c r="H52" s="65"/>
      <c r="I52" s="65"/>
    </row>
    <row r="53" spans="2:9" ht="15">
      <c r="B53" s="139"/>
      <c r="C53" s="139"/>
      <c r="D53" s="418"/>
      <c r="E53" s="418"/>
      <c r="F53" s="89"/>
      <c r="G53" s="65"/>
      <c r="H53" s="65"/>
      <c r="I53" s="65"/>
    </row>
    <row r="54" spans="2:7" ht="18">
      <c r="B54" s="361" t="s">
        <v>118</v>
      </c>
      <c r="C54" s="361"/>
      <c r="D54" s="361"/>
      <c r="E54" s="361"/>
      <c r="F54" s="414"/>
      <c r="G54" s="437"/>
    </row>
    <row r="55" spans="2:7" s="87" customFormat="1" ht="18.75">
      <c r="B55" s="362" t="s">
        <v>134</v>
      </c>
      <c r="C55" s="362"/>
      <c r="D55" s="362"/>
      <c r="E55" s="362"/>
      <c r="F55" s="414"/>
      <c r="G55" s="437"/>
    </row>
    <row r="56" spans="2:7" s="87" customFormat="1" ht="18.75">
      <c r="B56" s="362" t="s">
        <v>135</v>
      </c>
      <c r="C56" s="362"/>
      <c r="D56" s="362"/>
      <c r="E56" s="255"/>
      <c r="F56" s="414"/>
      <c r="G56" s="65"/>
    </row>
    <row r="57" spans="2:7" s="87" customFormat="1" ht="18.75">
      <c r="B57" s="364" t="s">
        <v>57</v>
      </c>
      <c r="C57" s="363"/>
      <c r="D57" s="363"/>
      <c r="E57" s="363"/>
      <c r="F57" s="414"/>
      <c r="G57" s="65"/>
    </row>
    <row r="58" spans="2:7" s="87" customFormat="1" ht="18.75">
      <c r="B58" s="131" t="str">
        <f>+B9</f>
        <v>Al 30 de noviembre de 2023</v>
      </c>
      <c r="C58" s="360"/>
      <c r="D58" s="254"/>
      <c r="E58" s="254"/>
      <c r="F58" s="414"/>
      <c r="G58" s="65"/>
    </row>
    <row r="59" spans="2:7" ht="6" customHeight="1">
      <c r="B59" s="640"/>
      <c r="C59" s="640"/>
      <c r="D59" s="640"/>
      <c r="E59" s="640"/>
      <c r="F59" s="414"/>
      <c r="G59" s="65"/>
    </row>
    <row r="60" spans="2:5" ht="18" customHeight="1">
      <c r="B60" s="622" t="s">
        <v>94</v>
      </c>
      <c r="C60" s="622" t="s">
        <v>26</v>
      </c>
      <c r="D60" s="633" t="s">
        <v>85</v>
      </c>
      <c r="E60" s="634" t="s">
        <v>162</v>
      </c>
    </row>
    <row r="61" spans="2:6" s="80" customFormat="1" ht="18" customHeight="1">
      <c r="B61" s="623"/>
      <c r="C61" s="623"/>
      <c r="D61" s="617"/>
      <c r="E61" s="635"/>
      <c r="F61" s="88"/>
    </row>
    <row r="62" spans="2:6" s="80" customFormat="1" ht="9.75" customHeight="1">
      <c r="B62" s="108"/>
      <c r="C62" s="253"/>
      <c r="D62" s="512"/>
      <c r="E62" s="138"/>
      <c r="F62" s="88"/>
    </row>
    <row r="63" spans="2:7" s="65" customFormat="1" ht="16.5" customHeight="1">
      <c r="B63" s="365" t="s">
        <v>83</v>
      </c>
      <c r="C63" s="365"/>
      <c r="D63" s="375">
        <f>SUM(D64:D73)</f>
        <v>387474.4804500001</v>
      </c>
      <c r="E63" s="463">
        <f>SUM(E64:E73)</f>
        <v>1448767.08240255</v>
      </c>
      <c r="F63" s="71"/>
      <c r="G63" s="71"/>
    </row>
    <row r="64" spans="2:7" s="65" customFormat="1" ht="16.5" customHeight="1">
      <c r="B64" s="91" t="s">
        <v>249</v>
      </c>
      <c r="C64" s="541" t="s">
        <v>91</v>
      </c>
      <c r="D64" s="376">
        <v>101371.79285</v>
      </c>
      <c r="E64" s="462">
        <f>ROUND(D64*$F$9,8)</f>
        <v>379029.13346615</v>
      </c>
      <c r="F64" s="71"/>
      <c r="G64" s="71"/>
    </row>
    <row r="65" spans="2:7" s="65" customFormat="1" ht="16.5" customHeight="1">
      <c r="B65" s="91" t="s">
        <v>192</v>
      </c>
      <c r="C65" s="541" t="s">
        <v>91</v>
      </c>
      <c r="D65" s="376">
        <v>76784.35702</v>
      </c>
      <c r="E65" s="462">
        <f aca="true" t="shared" si="2" ref="E65:E73">ROUND(D65*$F$9,8)</f>
        <v>287096.71089778</v>
      </c>
      <c r="F65" s="71"/>
      <c r="G65" s="71"/>
    </row>
    <row r="66" spans="2:7" s="65" customFormat="1" ht="16.5" customHeight="1">
      <c r="B66" s="91" t="s">
        <v>167</v>
      </c>
      <c r="C66" s="541" t="s">
        <v>90</v>
      </c>
      <c r="D66" s="376">
        <v>49478.47018</v>
      </c>
      <c r="E66" s="462">
        <f t="shared" si="2"/>
        <v>185000.00000302</v>
      </c>
      <c r="F66" s="71"/>
      <c r="G66" s="71"/>
    </row>
    <row r="67" spans="2:7" s="65" customFormat="1" ht="16.5" customHeight="1">
      <c r="B67" s="91" t="s">
        <v>165</v>
      </c>
      <c r="C67" s="541" t="s">
        <v>91</v>
      </c>
      <c r="D67" s="376">
        <v>39315.32496</v>
      </c>
      <c r="E67" s="462">
        <f t="shared" si="2"/>
        <v>147000.00002544</v>
      </c>
      <c r="F67" s="71"/>
      <c r="G67" s="71"/>
    </row>
    <row r="68" spans="2:7" s="65" customFormat="1" ht="16.5" customHeight="1">
      <c r="B68" s="91" t="s">
        <v>225</v>
      </c>
      <c r="C68" s="541" t="s">
        <v>91</v>
      </c>
      <c r="D68" s="376">
        <v>37998.04422999999</v>
      </c>
      <c r="E68" s="462">
        <f t="shared" si="2"/>
        <v>142074.68737597</v>
      </c>
      <c r="F68" s="71"/>
      <c r="G68" s="71"/>
    </row>
    <row r="69" spans="2:7" s="65" customFormat="1" ht="16.5" customHeight="1">
      <c r="B69" s="91" t="s">
        <v>168</v>
      </c>
      <c r="C69" s="541" t="s">
        <v>91</v>
      </c>
      <c r="D69" s="376">
        <v>35921.93464</v>
      </c>
      <c r="E69" s="462">
        <f t="shared" si="2"/>
        <v>134312.11361896</v>
      </c>
      <c r="F69" s="71"/>
      <c r="G69" s="71"/>
    </row>
    <row r="70" spans="2:7" s="65" customFormat="1" ht="16.5" customHeight="1">
      <c r="B70" s="91" t="s">
        <v>190</v>
      </c>
      <c r="C70" s="541" t="s">
        <v>91</v>
      </c>
      <c r="D70" s="376">
        <v>25407.863060000003</v>
      </c>
      <c r="E70" s="462">
        <f t="shared" si="2"/>
        <v>94999.99998134</v>
      </c>
      <c r="F70" s="71"/>
      <c r="G70" s="71"/>
    </row>
    <row r="71" spans="2:7" s="65" customFormat="1" ht="16.5" customHeight="1">
      <c r="B71" s="91" t="s">
        <v>213</v>
      </c>
      <c r="C71" s="541" t="s">
        <v>91</v>
      </c>
      <c r="D71" s="376">
        <v>16502.92512</v>
      </c>
      <c r="E71" s="462">
        <f t="shared" si="2"/>
        <v>61704.43702368</v>
      </c>
      <c r="F71" s="71"/>
      <c r="G71" s="71"/>
    </row>
    <row r="72" spans="2:7" s="65" customFormat="1" ht="16.5" customHeight="1">
      <c r="B72" s="91" t="s">
        <v>246</v>
      </c>
      <c r="C72" s="541" t="s">
        <v>91</v>
      </c>
      <c r="D72" s="376">
        <v>4319.33672</v>
      </c>
      <c r="E72" s="462">
        <f t="shared" si="2"/>
        <v>16149.99999608</v>
      </c>
      <c r="F72" s="71"/>
      <c r="G72" s="71"/>
    </row>
    <row r="73" spans="2:7" s="65" customFormat="1" ht="16.5" customHeight="1">
      <c r="B73" s="91" t="s">
        <v>191</v>
      </c>
      <c r="C73" s="541" t="s">
        <v>91</v>
      </c>
      <c r="D73" s="376">
        <v>374.43167</v>
      </c>
      <c r="E73" s="462">
        <f t="shared" si="2"/>
        <v>1400.00001413</v>
      </c>
      <c r="F73" s="71"/>
      <c r="G73" s="71"/>
    </row>
    <row r="74" spans="2:7" s="65" customFormat="1" ht="12" customHeight="1">
      <c r="B74" s="70"/>
      <c r="C74" s="543"/>
      <c r="D74" s="383"/>
      <c r="E74" s="461"/>
      <c r="F74" s="71"/>
      <c r="G74" s="71"/>
    </row>
    <row r="75" spans="2:7" s="90" customFormat="1" ht="16.5" customHeight="1">
      <c r="B75" s="365" t="s">
        <v>157</v>
      </c>
      <c r="C75" s="543"/>
      <c r="D75" s="375">
        <f>+D76</f>
        <v>537201.74553</v>
      </c>
      <c r="E75" s="463">
        <f>+E76</f>
        <v>2008597.32653667</v>
      </c>
      <c r="F75" s="71"/>
      <c r="G75" s="437"/>
    </row>
    <row r="76" spans="2:7" s="90" customFormat="1" ht="16.5" customHeight="1">
      <c r="B76" s="91" t="s">
        <v>196</v>
      </c>
      <c r="C76" s="541" t="s">
        <v>91</v>
      </c>
      <c r="D76" s="376">
        <v>537201.74553</v>
      </c>
      <c r="E76" s="462">
        <f>ROUND(D76*$F$9,8)</f>
        <v>2008597.32653667</v>
      </c>
      <c r="F76" s="71"/>
      <c r="G76" s="437"/>
    </row>
    <row r="77" spans="2:7" s="65" customFormat="1" ht="9.75" customHeight="1">
      <c r="B77" s="82"/>
      <c r="C77" s="82"/>
      <c r="D77" s="465"/>
      <c r="E77" s="514"/>
      <c r="F77" s="71"/>
      <c r="G77" s="437"/>
    </row>
    <row r="78" spans="2:7" s="80" customFormat="1" ht="15" customHeight="1">
      <c r="B78" s="619" t="s">
        <v>60</v>
      </c>
      <c r="C78" s="636"/>
      <c r="D78" s="614">
        <f>+D63+D75</f>
        <v>924676.2259800001</v>
      </c>
      <c r="E78" s="631">
        <f>+E63+E75</f>
        <v>3457364.40893922</v>
      </c>
      <c r="F78" s="71"/>
      <c r="G78" s="437"/>
    </row>
    <row r="79" spans="2:6" s="80" customFormat="1" ht="15" customHeight="1">
      <c r="B79" s="620"/>
      <c r="C79" s="637"/>
      <c r="D79" s="615"/>
      <c r="E79" s="632"/>
      <c r="F79" s="88"/>
    </row>
    <row r="80" spans="4:5" ht="12.75">
      <c r="D80" s="190"/>
      <c r="E80" s="190"/>
    </row>
    <row r="81" spans="2:5" ht="15">
      <c r="B81" s="132"/>
      <c r="D81" s="366"/>
      <c r="E81" s="291"/>
    </row>
    <row r="82" spans="2:5" ht="15">
      <c r="B82" s="132"/>
      <c r="D82" s="366"/>
      <c r="E82" s="291"/>
    </row>
    <row r="83" spans="4:5" ht="12.75">
      <c r="D83" s="292"/>
      <c r="E83" s="292"/>
    </row>
    <row r="84" spans="4:5" ht="12.75">
      <c r="D84" s="242"/>
      <c r="E84" s="242"/>
    </row>
  </sheetData>
  <sheetProtection/>
  <mergeCells count="18">
    <mergeCell ref="B10:E10"/>
    <mergeCell ref="B11:B12"/>
    <mergeCell ref="C11:C12"/>
    <mergeCell ref="E11:E12"/>
    <mergeCell ref="D11:D12"/>
    <mergeCell ref="E78:E79"/>
    <mergeCell ref="B78:B79"/>
    <mergeCell ref="C78:C79"/>
    <mergeCell ref="D78:D79"/>
    <mergeCell ref="B59:E59"/>
    <mergeCell ref="B60:B61"/>
    <mergeCell ref="C60:C61"/>
    <mergeCell ref="D60:D61"/>
    <mergeCell ref="E60:E61"/>
    <mergeCell ref="B47:B48"/>
    <mergeCell ref="C47:C48"/>
    <mergeCell ref="D47:D48"/>
    <mergeCell ref="E47:E48"/>
  </mergeCells>
  <printOptions horizontalCentered="1"/>
  <pageMargins left="0.2755905511811024" right="0.31496062992125984" top="0.7086614173228347" bottom="0.1968503937007874" header="0.2755905511811024" footer="0.1968503937007874"/>
  <pageSetup fitToHeight="2" horizontalDpi="600" verticalDpi="600" orientation="portrait" paperSize="9" scale="62" r:id="rId2"/>
  <rowBreaks count="1" manualBreakCount="1">
    <brk id="51" min="1" max="4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102"/>
  <sheetViews>
    <sheetView zoomScale="80" zoomScaleNormal="80" zoomScalePageLayoutView="0" workbookViewId="0" topLeftCell="A1">
      <selection activeCell="B5" sqref="B5"/>
    </sheetView>
  </sheetViews>
  <sheetFormatPr defaultColWidth="11.421875" defaultRowHeight="12.75"/>
  <cols>
    <col min="1" max="1" width="4.28125" style="85" customWidth="1"/>
    <col min="2" max="2" width="65.8515625" style="85" customWidth="1"/>
    <col min="3" max="3" width="11.7109375" style="85" customWidth="1"/>
    <col min="4" max="5" width="19.7109375" style="85" customWidth="1"/>
    <col min="6" max="6" width="8.421875" style="85" customWidth="1"/>
    <col min="7" max="16384" width="11.421875" style="85" customWidth="1"/>
  </cols>
  <sheetData>
    <row r="1" spans="2:5" s="134" customFormat="1" ht="18.75" customHeight="1">
      <c r="B1" s="647"/>
      <c r="C1" s="647"/>
      <c r="D1" s="647"/>
      <c r="E1" s="647"/>
    </row>
    <row r="2" spans="2:5" s="134" customFormat="1" ht="18.75" customHeight="1">
      <c r="B2" s="647"/>
      <c r="C2" s="647"/>
      <c r="D2" s="647"/>
      <c r="E2" s="647"/>
    </row>
    <row r="3" spans="2:5" s="134" customFormat="1" ht="11.25" customHeight="1">
      <c r="B3" s="647"/>
      <c r="C3" s="647"/>
      <c r="D3" s="647"/>
      <c r="E3" s="647"/>
    </row>
    <row r="4" spans="2:11" s="134" customFormat="1" ht="15" customHeight="1">
      <c r="B4" s="647"/>
      <c r="C4" s="647"/>
      <c r="D4" s="647"/>
      <c r="E4" s="647"/>
      <c r="G4" s="188"/>
      <c r="H4" s="188"/>
      <c r="I4" s="188"/>
      <c r="J4" s="188"/>
      <c r="K4" s="188"/>
    </row>
    <row r="5" spans="2:11" ht="18">
      <c r="B5" s="127" t="s">
        <v>15</v>
      </c>
      <c r="C5" s="93"/>
      <c r="D5" s="93"/>
      <c r="E5" s="93"/>
      <c r="G5" s="130"/>
      <c r="H5" s="130"/>
      <c r="I5" s="130"/>
      <c r="J5" s="130"/>
      <c r="K5" s="130"/>
    </row>
    <row r="6" spans="2:11" ht="18">
      <c r="B6" s="315" t="s">
        <v>134</v>
      </c>
      <c r="C6" s="315"/>
      <c r="D6" s="315"/>
      <c r="E6" s="315"/>
      <c r="F6" s="133"/>
      <c r="G6" s="130"/>
      <c r="H6" s="130"/>
      <c r="I6" s="130"/>
      <c r="J6" s="130"/>
      <c r="K6" s="130"/>
    </row>
    <row r="7" spans="2:11" ht="18">
      <c r="B7" s="315" t="s">
        <v>133</v>
      </c>
      <c r="C7" s="315"/>
      <c r="D7" s="315"/>
      <c r="E7" s="315"/>
      <c r="F7" s="133"/>
      <c r="G7" s="130"/>
      <c r="H7" s="130"/>
      <c r="I7" s="130"/>
      <c r="J7" s="130"/>
      <c r="K7" s="130"/>
    </row>
    <row r="8" spans="2:11" ht="16.5">
      <c r="B8" s="339" t="s">
        <v>103</v>
      </c>
      <c r="C8" s="182"/>
      <c r="D8" s="182"/>
      <c r="E8" s="182"/>
      <c r="G8" s="130"/>
      <c r="H8" s="130"/>
      <c r="I8" s="130"/>
      <c r="J8" s="130"/>
      <c r="K8" s="130"/>
    </row>
    <row r="9" spans="2:11" ht="15.75">
      <c r="B9" s="131" t="str">
        <f>+'DEP-C2'!B9</f>
        <v>Al 30 de noviembre de 2023</v>
      </c>
      <c r="C9" s="131"/>
      <c r="D9" s="131"/>
      <c r="E9" s="263"/>
      <c r="F9" s="367">
        <f>+Portada!H39</f>
        <v>3.739</v>
      </c>
      <c r="G9" s="130"/>
      <c r="H9" s="130"/>
      <c r="I9" s="130"/>
      <c r="J9" s="130"/>
      <c r="K9" s="130"/>
    </row>
    <row r="10" spans="2:11" ht="9.75" customHeight="1">
      <c r="B10" s="182"/>
      <c r="C10" s="182"/>
      <c r="D10" s="182"/>
      <c r="E10" s="182"/>
      <c r="G10" s="130"/>
      <c r="H10" s="130"/>
      <c r="I10" s="130"/>
      <c r="J10" s="130"/>
      <c r="K10" s="130"/>
    </row>
    <row r="11" spans="2:11" ht="16.5" customHeight="1">
      <c r="B11" s="389" t="s">
        <v>207</v>
      </c>
      <c r="C11" s="641" t="s">
        <v>99</v>
      </c>
      <c r="D11" s="643" t="s">
        <v>85</v>
      </c>
      <c r="E11" s="606" t="s">
        <v>162</v>
      </c>
      <c r="G11" s="130"/>
      <c r="H11" s="130"/>
      <c r="I11" s="130"/>
      <c r="J11" s="130"/>
      <c r="K11" s="130"/>
    </row>
    <row r="12" spans="2:11" s="80" customFormat="1" ht="16.5" customHeight="1">
      <c r="B12" s="388" t="s">
        <v>208</v>
      </c>
      <c r="C12" s="642"/>
      <c r="D12" s="644"/>
      <c r="E12" s="607"/>
      <c r="G12" s="164"/>
      <c r="H12" s="164"/>
      <c r="I12" s="164"/>
      <c r="J12" s="164"/>
      <c r="K12" s="164"/>
    </row>
    <row r="13" spans="2:11" s="80" customFormat="1" ht="9.75" customHeight="1">
      <c r="B13" s="262"/>
      <c r="C13" s="140"/>
      <c r="D13" s="94"/>
      <c r="E13" s="94"/>
      <c r="G13" s="164"/>
      <c r="H13" s="164"/>
      <c r="I13" s="164"/>
      <c r="J13" s="164"/>
      <c r="K13" s="164"/>
    </row>
    <row r="14" spans="2:11" s="65" customFormat="1" ht="16.5" customHeight="1">
      <c r="B14" s="358" t="s">
        <v>87</v>
      </c>
      <c r="C14" s="358"/>
      <c r="D14" s="375">
        <f>+D15+D18+D20+D22+D25</f>
        <v>4615666.59893</v>
      </c>
      <c r="E14" s="375">
        <f>+E15+E18+E20+E22+E25</f>
        <v>17257977.41342</v>
      </c>
      <c r="G14" s="163"/>
      <c r="H14" s="163"/>
      <c r="I14" s="163"/>
      <c r="J14" s="163"/>
      <c r="K14" s="163"/>
    </row>
    <row r="15" spans="2:11" s="65" customFormat="1" ht="16.5" customHeight="1">
      <c r="B15" s="72" t="s">
        <v>35</v>
      </c>
      <c r="C15" s="73"/>
      <c r="D15" s="464">
        <f>SUM(D16:D17)</f>
        <v>1083333.33331</v>
      </c>
      <c r="E15" s="464">
        <f>SUM(E16:E17)</f>
        <v>4050583.33325</v>
      </c>
      <c r="G15" s="163"/>
      <c r="H15" s="163"/>
      <c r="I15" s="163"/>
      <c r="J15" s="163"/>
      <c r="K15" s="163"/>
    </row>
    <row r="16" spans="2:11" s="65" customFormat="1" ht="16.5" customHeight="1">
      <c r="B16" s="382" t="s">
        <v>226</v>
      </c>
      <c r="C16" s="73" t="s">
        <v>101</v>
      </c>
      <c r="D16" s="378">
        <v>1083333.33331</v>
      </c>
      <c r="E16" s="378">
        <f>ROUND(+D16*$F$9,5)</f>
        <v>4050583.33325</v>
      </c>
      <c r="G16" s="163"/>
      <c r="H16" s="163"/>
      <c r="I16" s="163"/>
      <c r="J16" s="163"/>
      <c r="K16" s="163"/>
    </row>
    <row r="17" spans="2:11" s="65" customFormat="1" ht="16.5" customHeight="1" hidden="1">
      <c r="B17" s="382" t="s">
        <v>185</v>
      </c>
      <c r="C17" s="73" t="s">
        <v>100</v>
      </c>
      <c r="D17" s="378">
        <v>0</v>
      </c>
      <c r="E17" s="378">
        <f>ROUND(+D17*$F$9,5)</f>
        <v>0</v>
      </c>
      <c r="G17" s="503"/>
      <c r="H17" s="163"/>
      <c r="I17" s="163"/>
      <c r="J17" s="163"/>
      <c r="K17" s="163"/>
    </row>
    <row r="18" spans="2:11" s="65" customFormat="1" ht="16.5" customHeight="1">
      <c r="B18" s="72" t="s">
        <v>123</v>
      </c>
      <c r="C18" s="73"/>
      <c r="D18" s="464">
        <f>+D19</f>
        <v>1451.95795</v>
      </c>
      <c r="E18" s="464">
        <f>+E19</f>
        <v>5428.87078</v>
      </c>
      <c r="G18" s="163"/>
      <c r="H18" s="163"/>
      <c r="I18" s="163"/>
      <c r="J18" s="163"/>
      <c r="K18" s="163"/>
    </row>
    <row r="19" spans="2:11" s="65" customFormat="1" ht="16.5" customHeight="1">
      <c r="B19" s="382" t="s">
        <v>182</v>
      </c>
      <c r="C19" s="73" t="s">
        <v>100</v>
      </c>
      <c r="D19" s="378">
        <v>1451.95795</v>
      </c>
      <c r="E19" s="378">
        <f aca="true" t="shared" si="0" ref="E19:E24">ROUND(+D19*$F$9,5)</f>
        <v>5428.87078</v>
      </c>
      <c r="G19" s="163"/>
      <c r="H19" s="163"/>
      <c r="I19" s="163"/>
      <c r="J19" s="163"/>
      <c r="K19" s="163"/>
    </row>
    <row r="20" spans="2:11" s="65" customFormat="1" ht="16.5" customHeight="1">
      <c r="B20" s="72" t="s">
        <v>73</v>
      </c>
      <c r="C20" s="73"/>
      <c r="D20" s="464">
        <f>+D21</f>
        <v>3000000</v>
      </c>
      <c r="E20" s="464">
        <f>+E21</f>
        <v>11217000</v>
      </c>
      <c r="G20" s="163"/>
      <c r="H20" s="163"/>
      <c r="I20" s="163"/>
      <c r="J20" s="163"/>
      <c r="K20" s="163"/>
    </row>
    <row r="21" spans="2:11" s="65" customFormat="1" ht="16.5" customHeight="1">
      <c r="B21" s="387" t="s">
        <v>219</v>
      </c>
      <c r="C21" s="73" t="s">
        <v>101</v>
      </c>
      <c r="D21" s="378">
        <v>3000000</v>
      </c>
      <c r="E21" s="378">
        <f>ROUND(+D21*$F$9,5)</f>
        <v>11217000</v>
      </c>
      <c r="G21" s="163"/>
      <c r="H21" s="163"/>
      <c r="I21" s="163"/>
      <c r="J21" s="163"/>
      <c r="K21" s="163"/>
    </row>
    <row r="22" spans="2:11" s="65" customFormat="1" ht="16.5" customHeight="1">
      <c r="B22" s="72" t="s">
        <v>86</v>
      </c>
      <c r="C22" s="72"/>
      <c r="D22" s="464">
        <f>SUM(D23:D24)</f>
        <v>415056.96486</v>
      </c>
      <c r="E22" s="464">
        <f>SUM(E23:E24)</f>
        <v>1551897.99162</v>
      </c>
      <c r="G22" s="163"/>
      <c r="H22" s="163"/>
      <c r="I22" s="163"/>
      <c r="J22" s="163"/>
      <c r="K22" s="163"/>
    </row>
    <row r="23" spans="2:11" s="65" customFormat="1" ht="16.5" customHeight="1">
      <c r="B23" s="382" t="s">
        <v>220</v>
      </c>
      <c r="C23" s="73" t="s">
        <v>100</v>
      </c>
      <c r="D23" s="539">
        <v>299405.52856</v>
      </c>
      <c r="E23" s="378">
        <f t="shared" si="0"/>
        <v>1119477.27129</v>
      </c>
      <c r="G23" s="163"/>
      <c r="H23" s="163"/>
      <c r="I23" s="163"/>
      <c r="J23" s="163"/>
      <c r="K23" s="163"/>
    </row>
    <row r="24" spans="2:11" s="65" customFormat="1" ht="16.5" customHeight="1">
      <c r="B24" s="382" t="s">
        <v>179</v>
      </c>
      <c r="C24" s="73" t="s">
        <v>100</v>
      </c>
      <c r="D24" s="378">
        <v>115651.4363</v>
      </c>
      <c r="E24" s="378">
        <f t="shared" si="0"/>
        <v>432420.72033</v>
      </c>
      <c r="G24" s="163"/>
      <c r="H24" s="163"/>
      <c r="I24" s="163"/>
      <c r="J24" s="163"/>
      <c r="K24" s="163"/>
    </row>
    <row r="25" spans="2:11" s="65" customFormat="1" ht="16.5" customHeight="1">
      <c r="B25" s="72" t="s">
        <v>36</v>
      </c>
      <c r="C25" s="73"/>
      <c r="D25" s="464">
        <f>SUM(D26:D27)</f>
        <v>115824.34281</v>
      </c>
      <c r="E25" s="464">
        <f>SUM(E26:E27)</f>
        <v>433067.21777</v>
      </c>
      <c r="G25" s="163"/>
      <c r="H25" s="163"/>
      <c r="I25" s="163"/>
      <c r="J25" s="163"/>
      <c r="K25" s="163"/>
    </row>
    <row r="26" spans="2:11" s="65" customFormat="1" ht="16.5" customHeight="1">
      <c r="B26" s="382" t="s">
        <v>0</v>
      </c>
      <c r="C26" s="73" t="s">
        <v>100</v>
      </c>
      <c r="D26" s="378">
        <v>115824.34281</v>
      </c>
      <c r="E26" s="378">
        <f>ROUND(+D26*$F$9,5)</f>
        <v>433067.21777</v>
      </c>
      <c r="G26" s="163"/>
      <c r="H26" s="163"/>
      <c r="I26" s="163"/>
      <c r="J26" s="163"/>
      <c r="K26" s="163"/>
    </row>
    <row r="27" spans="2:11" s="65" customFormat="1" ht="16.5" customHeight="1" hidden="1">
      <c r="B27" s="382" t="s">
        <v>180</v>
      </c>
      <c r="C27" s="73" t="s">
        <v>100</v>
      </c>
      <c r="D27" s="378">
        <v>0</v>
      </c>
      <c r="E27" s="378">
        <f>ROUND(+D27*$F$9,5)</f>
        <v>0</v>
      </c>
      <c r="G27" s="163"/>
      <c r="H27" s="163"/>
      <c r="I27" s="163"/>
      <c r="J27" s="163"/>
      <c r="K27" s="163"/>
    </row>
    <row r="28" spans="2:11" s="65" customFormat="1" ht="12" customHeight="1">
      <c r="B28" s="69"/>
      <c r="C28" s="73"/>
      <c r="D28" s="376"/>
      <c r="E28" s="376"/>
      <c r="G28" s="163"/>
      <c r="H28" s="163"/>
      <c r="I28" s="163"/>
      <c r="J28" s="163"/>
      <c r="K28" s="163"/>
    </row>
    <row r="29" spans="2:11" s="65" customFormat="1" ht="21.75" customHeight="1">
      <c r="B29" s="358" t="s">
        <v>88</v>
      </c>
      <c r="C29" s="68"/>
      <c r="D29" s="375">
        <f>+D30+D36+D38+D41+D43</f>
        <v>4310357.34564</v>
      </c>
      <c r="E29" s="375">
        <f>+E30+E36+E38+E41+E43</f>
        <v>16116426.115350002</v>
      </c>
      <c r="F29" s="214"/>
      <c r="G29" s="413"/>
      <c r="H29" s="163"/>
      <c r="I29" s="163"/>
      <c r="J29" s="163"/>
      <c r="K29" s="163"/>
    </row>
    <row r="30" spans="2:6" s="65" customFormat="1" ht="16.5" customHeight="1">
      <c r="B30" s="72" t="s">
        <v>35</v>
      </c>
      <c r="C30" s="73"/>
      <c r="D30" s="464">
        <f>SUM(D31:D35)</f>
        <v>683594.5439899999</v>
      </c>
      <c r="E30" s="464">
        <f>SUM(E31:E35)</f>
        <v>2555959.9999700002</v>
      </c>
      <c r="F30" s="258"/>
    </row>
    <row r="31" spans="2:6" s="65" customFormat="1" ht="16.5" customHeight="1">
      <c r="B31" s="382" t="s">
        <v>245</v>
      </c>
      <c r="C31" s="73" t="s">
        <v>101</v>
      </c>
      <c r="D31" s="378">
        <v>587512.70393</v>
      </c>
      <c r="E31" s="378">
        <f>ROUND(+D31*$F$9,5)</f>
        <v>2196709.99999</v>
      </c>
      <c r="F31" s="382"/>
    </row>
    <row r="32" spans="2:6" s="65" customFormat="1" ht="16.5" customHeight="1">
      <c r="B32" s="382" t="s">
        <v>183</v>
      </c>
      <c r="C32" s="73" t="s">
        <v>101</v>
      </c>
      <c r="D32" s="378">
        <v>67397.69992</v>
      </c>
      <c r="E32" s="378">
        <f>ROUND(+D32*$F$9,5)</f>
        <v>252000</v>
      </c>
      <c r="F32" s="382"/>
    </row>
    <row r="33" spans="2:6" s="65" customFormat="1" ht="16.5" customHeight="1">
      <c r="B33" s="382" t="s">
        <v>185</v>
      </c>
      <c r="C33" s="73" t="s">
        <v>100</v>
      </c>
      <c r="D33" s="378">
        <v>18721.5833</v>
      </c>
      <c r="E33" s="378">
        <f>ROUND(+D33*$F$9,5)</f>
        <v>69999.99996</v>
      </c>
      <c r="F33" s="382"/>
    </row>
    <row r="34" spans="2:6" s="65" customFormat="1" ht="16.5" customHeight="1">
      <c r="B34" s="382" t="s">
        <v>155</v>
      </c>
      <c r="C34" s="73" t="s">
        <v>100</v>
      </c>
      <c r="D34" s="378">
        <v>9962.55684</v>
      </c>
      <c r="E34" s="378">
        <f>ROUND(+D34*$F$9,5)</f>
        <v>37250.00002</v>
      </c>
      <c r="F34" s="382"/>
    </row>
    <row r="35" spans="2:6" s="65" customFormat="1" ht="16.5" customHeight="1" hidden="1">
      <c r="B35" s="382" t="s">
        <v>181</v>
      </c>
      <c r="C35" s="73" t="s">
        <v>100</v>
      </c>
      <c r="D35" s="378">
        <v>0</v>
      </c>
      <c r="E35" s="378">
        <f>ROUND(+D35*$F$9,5)</f>
        <v>0</v>
      </c>
      <c r="F35" s="382"/>
    </row>
    <row r="36" spans="2:6" s="65" customFormat="1" ht="16.5" customHeight="1">
      <c r="B36" s="72" t="s">
        <v>123</v>
      </c>
      <c r="C36" s="73"/>
      <c r="D36" s="464">
        <f>+D37</f>
        <v>372764.55383</v>
      </c>
      <c r="E36" s="464">
        <f>+E37</f>
        <v>1393766.66677</v>
      </c>
      <c r="F36" s="258"/>
    </row>
    <row r="37" spans="2:7" s="65" customFormat="1" ht="16.5" customHeight="1">
      <c r="B37" s="382" t="s">
        <v>182</v>
      </c>
      <c r="C37" s="73" t="s">
        <v>100</v>
      </c>
      <c r="D37" s="378">
        <v>372764.55383</v>
      </c>
      <c r="E37" s="378">
        <f>ROUND(+D37*$F$9,5)</f>
        <v>1393766.66677</v>
      </c>
      <c r="G37" s="349"/>
    </row>
    <row r="38" spans="2:5" s="65" customFormat="1" ht="16.5" customHeight="1">
      <c r="B38" s="72" t="s">
        <v>73</v>
      </c>
      <c r="C38" s="73"/>
      <c r="D38" s="464">
        <f>SUM(D39:D40)</f>
        <v>2704110.2947400003</v>
      </c>
      <c r="E38" s="464">
        <f>SUM(E39:E40)</f>
        <v>10110668.39203</v>
      </c>
    </row>
    <row r="39" spans="2:5" s="65" customFormat="1" ht="16.5" customHeight="1">
      <c r="B39" s="387" t="s">
        <v>221</v>
      </c>
      <c r="C39" s="73" t="s">
        <v>101</v>
      </c>
      <c r="D39" s="378">
        <v>2167724.78524</v>
      </c>
      <c r="E39" s="378">
        <f>ROUND(+D39*$F$9,5)</f>
        <v>8105122.97201</v>
      </c>
    </row>
    <row r="40" spans="2:5" s="65" customFormat="1" ht="16.5" customHeight="1">
      <c r="B40" s="387" t="s">
        <v>222</v>
      </c>
      <c r="C40" s="73" t="s">
        <v>100</v>
      </c>
      <c r="D40" s="378">
        <v>536385.5095</v>
      </c>
      <c r="E40" s="378">
        <f>ROUND(+D40*$F$9,5)</f>
        <v>2005545.42002</v>
      </c>
    </row>
    <row r="41" spans="2:5" s="65" customFormat="1" ht="16.5" customHeight="1">
      <c r="B41" s="72" t="s">
        <v>86</v>
      </c>
      <c r="C41" s="72"/>
      <c r="D41" s="464">
        <f>+D42</f>
        <v>32345.57982</v>
      </c>
      <c r="E41" s="464">
        <f>+E42</f>
        <v>120940.12295</v>
      </c>
    </row>
    <row r="42" spans="2:5" s="65" customFormat="1" ht="16.5" customHeight="1">
      <c r="B42" s="382" t="s">
        <v>220</v>
      </c>
      <c r="C42" s="73" t="s">
        <v>100</v>
      </c>
      <c r="D42" s="539">
        <v>32345.57982</v>
      </c>
      <c r="E42" s="378">
        <f>ROUND(+D42*$F$9,5)</f>
        <v>120940.12295</v>
      </c>
    </row>
    <row r="43" spans="2:5" s="65" customFormat="1" ht="16.5" customHeight="1">
      <c r="B43" s="72" t="s">
        <v>36</v>
      </c>
      <c r="C43" s="73"/>
      <c r="D43" s="464">
        <f>SUM(D44:D48)</f>
        <v>517542.37326</v>
      </c>
      <c r="E43" s="464">
        <f>SUM(E44:E48)</f>
        <v>1935090.93363</v>
      </c>
    </row>
    <row r="44" spans="2:5" s="65" customFormat="1" ht="16.5" customHeight="1">
      <c r="B44" s="382" t="s">
        <v>227</v>
      </c>
      <c r="C44" s="73" t="s">
        <v>101</v>
      </c>
      <c r="D44" s="378">
        <v>271702.36277</v>
      </c>
      <c r="E44" s="378">
        <f>ROUND(+D44*$F$9,5)</f>
        <v>1015895.1344</v>
      </c>
    </row>
    <row r="45" spans="2:7" s="65" customFormat="1" ht="16.5" customHeight="1">
      <c r="B45" s="382" t="s">
        <v>164</v>
      </c>
      <c r="C45" s="73" t="s">
        <v>101</v>
      </c>
      <c r="D45" s="378">
        <v>190884.59485</v>
      </c>
      <c r="E45" s="378">
        <f>ROUND(+D45*$F$9,5)</f>
        <v>713717.50014</v>
      </c>
      <c r="G45" s="487"/>
    </row>
    <row r="46" spans="2:7" s="65" customFormat="1" ht="16.5" customHeight="1">
      <c r="B46" s="382" t="s">
        <v>228</v>
      </c>
      <c r="C46" s="73" t="s">
        <v>101</v>
      </c>
      <c r="D46" s="378">
        <v>38076.924</v>
      </c>
      <c r="E46" s="378">
        <f>ROUND(+D46*$F$9,5)</f>
        <v>142369.61884</v>
      </c>
      <c r="G46" s="487"/>
    </row>
    <row r="47" spans="2:7" s="65" customFormat="1" ht="16.5" customHeight="1">
      <c r="B47" s="382" t="s">
        <v>205</v>
      </c>
      <c r="C47" s="73" t="s">
        <v>100</v>
      </c>
      <c r="D47" s="378">
        <v>11920.68166</v>
      </c>
      <c r="E47" s="378">
        <f>ROUND(+D47*$F$9,5)</f>
        <v>44571.42873</v>
      </c>
      <c r="G47" s="487"/>
    </row>
    <row r="48" spans="2:8" s="65" customFormat="1" ht="16.5" customHeight="1">
      <c r="B48" s="382" t="s">
        <v>176</v>
      </c>
      <c r="C48" s="73" t="s">
        <v>101</v>
      </c>
      <c r="D48" s="378">
        <v>4957.80998</v>
      </c>
      <c r="E48" s="378">
        <f>ROUND(+D48*$F$9,5)</f>
        <v>18537.25152</v>
      </c>
      <c r="H48" s="357"/>
    </row>
    <row r="49" spans="2:5" s="65" customFormat="1" ht="9.75" customHeight="1">
      <c r="B49" s="141"/>
      <c r="C49" s="142"/>
      <c r="D49" s="465"/>
      <c r="E49" s="465"/>
    </row>
    <row r="50" spans="2:5" s="80" customFormat="1" ht="15" customHeight="1">
      <c r="B50" s="646" t="s">
        <v>98</v>
      </c>
      <c r="C50" s="143"/>
      <c r="D50" s="652">
        <f>+D29+D14</f>
        <v>8926023.944570001</v>
      </c>
      <c r="E50" s="614">
        <f>+E29+E14</f>
        <v>33374403.52877</v>
      </c>
    </row>
    <row r="51" spans="2:5" s="80" customFormat="1" ht="15" customHeight="1">
      <c r="B51" s="620"/>
      <c r="C51" s="144"/>
      <c r="D51" s="615"/>
      <c r="E51" s="615"/>
    </row>
    <row r="52" spans="2:5" ht="6" customHeight="1">
      <c r="B52" s="145"/>
      <c r="C52" s="145"/>
      <c r="D52" s="95"/>
      <c r="E52" s="95"/>
    </row>
    <row r="53" spans="2:5" ht="14.25" customHeight="1">
      <c r="B53" s="84" t="s">
        <v>241</v>
      </c>
      <c r="C53" s="84"/>
      <c r="D53" s="505"/>
      <c r="E53" s="65"/>
    </row>
    <row r="54" spans="2:5" ht="14.25" customHeight="1">
      <c r="B54" s="84" t="s">
        <v>218</v>
      </c>
      <c r="C54" s="84"/>
      <c r="D54" s="84"/>
      <c r="E54" s="65"/>
    </row>
    <row r="55" spans="2:5" ht="14.25" customHeight="1">
      <c r="B55" s="84" t="s">
        <v>261</v>
      </c>
      <c r="C55" s="84"/>
      <c r="D55" s="167"/>
      <c r="E55" s="65"/>
    </row>
    <row r="56" spans="2:5" ht="14.25" customHeight="1">
      <c r="B56" s="84" t="s">
        <v>260</v>
      </c>
      <c r="C56" s="84"/>
      <c r="D56" s="84"/>
      <c r="E56" s="208"/>
    </row>
    <row r="57" spans="2:5" ht="12.75">
      <c r="B57" s="448"/>
      <c r="C57" s="84"/>
      <c r="D57" s="84"/>
      <c r="E57" s="208"/>
    </row>
    <row r="58" spans="4:6" ht="15">
      <c r="D58" s="385"/>
      <c r="F58" s="211"/>
    </row>
    <row r="59" spans="2:5" ht="12.75">
      <c r="B59" s="84"/>
      <c r="D59" s="243"/>
      <c r="E59" s="243"/>
    </row>
    <row r="60" spans="2:5" ht="12.75">
      <c r="B60" s="84"/>
      <c r="D60" s="243"/>
      <c r="E60" s="243"/>
    </row>
    <row r="61" ht="12.75">
      <c r="D61" s="96"/>
    </row>
    <row r="62" spans="2:5" s="134" customFormat="1" ht="18">
      <c r="B62" s="93" t="s">
        <v>119</v>
      </c>
      <c r="C62" s="93"/>
      <c r="D62" s="93"/>
      <c r="E62" s="93"/>
    </row>
    <row r="63" spans="2:6" s="134" customFormat="1" ht="18">
      <c r="B63" s="645" t="s">
        <v>134</v>
      </c>
      <c r="C63" s="645"/>
      <c r="D63" s="645"/>
      <c r="E63" s="645"/>
      <c r="F63" s="133"/>
    </row>
    <row r="64" spans="2:6" s="134" customFormat="1" ht="18">
      <c r="B64" s="645" t="s">
        <v>135</v>
      </c>
      <c r="C64" s="645"/>
      <c r="D64" s="645"/>
      <c r="E64" s="645"/>
      <c r="F64" s="133"/>
    </row>
    <row r="65" spans="2:5" ht="16.5">
      <c r="B65" s="651" t="s">
        <v>103</v>
      </c>
      <c r="C65" s="651"/>
      <c r="D65" s="651"/>
      <c r="E65" s="651"/>
    </row>
    <row r="66" spans="2:5" ht="15.75">
      <c r="B66" s="618" t="str">
        <f>+B9</f>
        <v>Al 30 de noviembre de 2023</v>
      </c>
      <c r="C66" s="618"/>
      <c r="D66" s="618"/>
      <c r="E66" s="524"/>
    </row>
    <row r="67" spans="2:5" ht="9.75" customHeight="1">
      <c r="B67" s="182"/>
      <c r="C67" s="182"/>
      <c r="D67" s="182"/>
      <c r="E67" s="182"/>
    </row>
    <row r="68" spans="2:5" ht="16.5" customHeight="1">
      <c r="B68" s="389" t="s">
        <v>207</v>
      </c>
      <c r="C68" s="641" t="s">
        <v>99</v>
      </c>
      <c r="D68" s="643" t="s">
        <v>85</v>
      </c>
      <c r="E68" s="606" t="s">
        <v>162</v>
      </c>
    </row>
    <row r="69" spans="2:5" s="80" customFormat="1" ht="16.5" customHeight="1">
      <c r="B69" s="388" t="s">
        <v>208</v>
      </c>
      <c r="C69" s="642"/>
      <c r="D69" s="644"/>
      <c r="E69" s="607"/>
    </row>
    <row r="70" spans="2:5" s="80" customFormat="1" ht="9.75" customHeight="1">
      <c r="B70" s="523"/>
      <c r="C70" s="140"/>
      <c r="D70" s="94"/>
      <c r="E70" s="94"/>
    </row>
    <row r="71" spans="2:5" s="80" customFormat="1" ht="16.5">
      <c r="B71" s="358" t="s">
        <v>232</v>
      </c>
      <c r="C71" s="358"/>
      <c r="D71" s="390">
        <f>+D72</f>
        <v>49478.47018</v>
      </c>
      <c r="E71" s="390">
        <f>+E72</f>
        <v>185000</v>
      </c>
    </row>
    <row r="72" spans="2:5" s="80" customFormat="1" ht="16.5">
      <c r="B72" s="72" t="s">
        <v>35</v>
      </c>
      <c r="C72" s="72"/>
      <c r="D72" s="391">
        <f>SUM(D73:D73)</f>
        <v>49478.47018</v>
      </c>
      <c r="E72" s="391">
        <f>SUM(E73:E73)</f>
        <v>185000</v>
      </c>
    </row>
    <row r="73" spans="2:5" s="80" customFormat="1" ht="16.5">
      <c r="B73" s="382" t="s">
        <v>155</v>
      </c>
      <c r="C73" s="73" t="s">
        <v>100</v>
      </c>
      <c r="D73" s="419">
        <v>49478.47018</v>
      </c>
      <c r="E73" s="386">
        <f>ROUND(+D73*$F$9,5)</f>
        <v>185000</v>
      </c>
    </row>
    <row r="74" spans="2:5" s="80" customFormat="1" ht="12" customHeight="1">
      <c r="B74" s="140"/>
      <c r="C74" s="140"/>
      <c r="D74" s="94"/>
      <c r="E74" s="94"/>
    </row>
    <row r="75" spans="2:5" s="65" customFormat="1" ht="16.5" customHeight="1">
      <c r="B75" s="358" t="s">
        <v>230</v>
      </c>
      <c r="C75" s="358"/>
      <c r="D75" s="390">
        <f>+D76+D86+D88</f>
        <v>875197.7558</v>
      </c>
      <c r="E75" s="390">
        <f>+E76+E86+E88</f>
        <v>3272364.40893</v>
      </c>
    </row>
    <row r="76" spans="2:5" s="65" customFormat="1" ht="16.5" customHeight="1">
      <c r="B76" s="72" t="s">
        <v>35</v>
      </c>
      <c r="C76" s="72"/>
      <c r="D76" s="391">
        <f>SUM(D77:D85)</f>
        <v>815230.7415</v>
      </c>
      <c r="E76" s="391">
        <f>SUM(E77:E85)</f>
        <v>3048147.74246</v>
      </c>
    </row>
    <row r="77" spans="2:5" s="65" customFormat="1" ht="16.5" customHeight="1">
      <c r="B77" s="382" t="s">
        <v>243</v>
      </c>
      <c r="C77" s="73" t="s">
        <v>101</v>
      </c>
      <c r="D77" s="419">
        <v>261701.74553000001</v>
      </c>
      <c r="E77" s="386">
        <f>ROUND(+D77*$F$9,5)</f>
        <v>978502.82654</v>
      </c>
    </row>
    <row r="78" spans="2:5" s="65" customFormat="1" ht="16.5" customHeight="1">
      <c r="B78" s="382" t="s">
        <v>184</v>
      </c>
      <c r="C78" s="73" t="s">
        <v>100</v>
      </c>
      <c r="D78" s="419">
        <v>175851.38615</v>
      </c>
      <c r="E78" s="386">
        <f>ROUND(+D78*$F$9,5)</f>
        <v>657508.33281</v>
      </c>
    </row>
    <row r="79" spans="2:5" s="65" customFormat="1" ht="16.5" customHeight="1">
      <c r="B79" s="382" t="s">
        <v>252</v>
      </c>
      <c r="C79" s="73" t="s">
        <v>101</v>
      </c>
      <c r="D79" s="419">
        <v>100000</v>
      </c>
      <c r="E79" s="386">
        <f>ROUND(+D79*$F$9,5)</f>
        <v>373900</v>
      </c>
    </row>
    <row r="80" spans="2:5" s="65" customFormat="1" ht="16.5" customHeight="1">
      <c r="B80" s="382" t="s">
        <v>185</v>
      </c>
      <c r="C80" s="73" t="s">
        <v>100</v>
      </c>
      <c r="D80" s="419">
        <v>94528.97134</v>
      </c>
      <c r="E80" s="386">
        <f>ROUND(+D80*$F$9,5)</f>
        <v>353443.82384</v>
      </c>
    </row>
    <row r="81" spans="2:5" s="65" customFormat="1" ht="16.5" customHeight="1">
      <c r="B81" s="382" t="s">
        <v>245</v>
      </c>
      <c r="C81" s="73" t="s">
        <v>101</v>
      </c>
      <c r="D81" s="419">
        <v>60000</v>
      </c>
      <c r="E81" s="386">
        <f>ROUND(+D81*$F$9,5)</f>
        <v>224340</v>
      </c>
    </row>
    <row r="82" spans="2:5" s="65" customFormat="1" ht="16.5" customHeight="1">
      <c r="B82" s="382" t="s">
        <v>155</v>
      </c>
      <c r="C82" s="73" t="s">
        <v>100</v>
      </c>
      <c r="D82" s="419">
        <v>55474.69922</v>
      </c>
      <c r="E82" s="386">
        <f>ROUND(+D82*$F$9,5)</f>
        <v>207419.90038</v>
      </c>
    </row>
    <row r="83" spans="2:5" s="65" customFormat="1" ht="16.5" customHeight="1">
      <c r="B83" s="382" t="s">
        <v>255</v>
      </c>
      <c r="C83" s="73" t="s">
        <v>101</v>
      </c>
      <c r="D83" s="419">
        <v>50000</v>
      </c>
      <c r="E83" s="386">
        <f>ROUND(+D83*$F$9,5)</f>
        <v>186950</v>
      </c>
    </row>
    <row r="84" spans="2:5" s="65" customFormat="1" ht="16.5" customHeight="1">
      <c r="B84" s="382" t="s">
        <v>256</v>
      </c>
      <c r="C84" s="73" t="s">
        <v>100</v>
      </c>
      <c r="D84" s="419">
        <v>14173.93926</v>
      </c>
      <c r="E84" s="386">
        <f>ROUND(+D84*$F$9,5)</f>
        <v>52996.35889</v>
      </c>
    </row>
    <row r="85" spans="2:5" s="65" customFormat="1" ht="16.5" customHeight="1">
      <c r="B85" s="382" t="s">
        <v>254</v>
      </c>
      <c r="C85" s="73" t="s">
        <v>100</v>
      </c>
      <c r="D85" s="419">
        <v>3500</v>
      </c>
      <c r="E85" s="386">
        <f>ROUND(+D85*$F$9,5)</f>
        <v>13086.5</v>
      </c>
    </row>
    <row r="86" spans="2:5" s="65" customFormat="1" ht="16.5" customHeight="1">
      <c r="B86" s="72" t="s">
        <v>123</v>
      </c>
      <c r="C86" s="74"/>
      <c r="D86" s="391">
        <f>+D87</f>
        <v>59967.0143</v>
      </c>
      <c r="E86" s="391">
        <f>+E87</f>
        <v>224216.66647</v>
      </c>
    </row>
    <row r="87" spans="2:5" s="65" customFormat="1" ht="16.5" customHeight="1">
      <c r="B87" s="382" t="s">
        <v>182</v>
      </c>
      <c r="C87" s="73" t="s">
        <v>100</v>
      </c>
      <c r="D87" s="419">
        <v>59967.0143</v>
      </c>
      <c r="E87" s="386">
        <f>ROUND(+D87*$F$9,5)</f>
        <v>224216.66647</v>
      </c>
    </row>
    <row r="88" spans="2:5" s="65" customFormat="1" ht="16.5" customHeight="1" hidden="1">
      <c r="B88" s="72" t="s">
        <v>36</v>
      </c>
      <c r="C88" s="73"/>
      <c r="D88" s="391">
        <f>SUM(D89:D89)</f>
        <v>0</v>
      </c>
      <c r="E88" s="391">
        <f>SUM(E89:E89)</f>
        <v>0</v>
      </c>
    </row>
    <row r="89" spans="2:5" s="65" customFormat="1" ht="16.5" customHeight="1" hidden="1">
      <c r="B89" s="382" t="s">
        <v>0</v>
      </c>
      <c r="C89" s="73" t="s">
        <v>100</v>
      </c>
      <c r="D89" s="419">
        <v>0</v>
      </c>
      <c r="E89" s="386">
        <f>ROUND(+D89*$F$9,5)</f>
        <v>0</v>
      </c>
    </row>
    <row r="90" spans="2:9" s="65" customFormat="1" ht="9.75" customHeight="1">
      <c r="B90" s="141"/>
      <c r="C90" s="141"/>
      <c r="D90" s="392"/>
      <c r="E90" s="392"/>
      <c r="G90" s="437"/>
      <c r="H90" s="437"/>
      <c r="I90" s="437"/>
    </row>
    <row r="91" spans="2:7" s="80" customFormat="1" ht="15" customHeight="1">
      <c r="B91" s="619" t="s">
        <v>98</v>
      </c>
      <c r="C91" s="143"/>
      <c r="D91" s="648">
        <f>+D71+D75</f>
        <v>924676.22598</v>
      </c>
      <c r="E91" s="650">
        <f>+E71+E75</f>
        <v>3457364.40893</v>
      </c>
      <c r="G91" s="65"/>
    </row>
    <row r="92" spans="2:7" s="80" customFormat="1" ht="15" customHeight="1">
      <c r="B92" s="620"/>
      <c r="C92" s="144"/>
      <c r="D92" s="649"/>
      <c r="E92" s="649"/>
      <c r="G92" s="65"/>
    </row>
    <row r="93" spans="2:7" ht="7.5" customHeight="1">
      <c r="B93" s="145"/>
      <c r="C93" s="145"/>
      <c r="D93" s="95"/>
      <c r="E93" s="95"/>
      <c r="G93" s="65"/>
    </row>
    <row r="94" spans="4:7" ht="14.25">
      <c r="D94" s="428"/>
      <c r="E94" s="428"/>
      <c r="G94" s="65"/>
    </row>
    <row r="95" spans="4:7" ht="14.25">
      <c r="D95" s="244"/>
      <c r="G95" s="65"/>
    </row>
    <row r="96" spans="4:7" ht="14.25">
      <c r="D96" s="96"/>
      <c r="E96" s="96"/>
      <c r="G96" s="65"/>
    </row>
    <row r="97" ht="14.25">
      <c r="G97" s="65"/>
    </row>
    <row r="98" ht="14.25">
      <c r="G98" s="65"/>
    </row>
    <row r="99" ht="14.25">
      <c r="G99" s="65"/>
    </row>
    <row r="100" ht="14.25">
      <c r="G100" s="65"/>
    </row>
    <row r="101" ht="14.25">
      <c r="G101" s="65"/>
    </row>
    <row r="102" ht="14.25">
      <c r="G102" s="65"/>
    </row>
  </sheetData>
  <sheetProtection/>
  <mergeCells count="20">
    <mergeCell ref="B1:E1"/>
    <mergeCell ref="B2:E2"/>
    <mergeCell ref="B3:E3"/>
    <mergeCell ref="B4:E4"/>
    <mergeCell ref="E11:E12"/>
    <mergeCell ref="B91:B92"/>
    <mergeCell ref="D91:D92"/>
    <mergeCell ref="E91:E92"/>
    <mergeCell ref="B65:E65"/>
    <mergeCell ref="D50:D51"/>
    <mergeCell ref="C68:C69"/>
    <mergeCell ref="C11:C12"/>
    <mergeCell ref="D11:D12"/>
    <mergeCell ref="B66:D66"/>
    <mergeCell ref="E50:E51"/>
    <mergeCell ref="B63:E63"/>
    <mergeCell ref="B50:B51"/>
    <mergeCell ref="D68:D69"/>
    <mergeCell ref="B64:E64"/>
    <mergeCell ref="E68:E69"/>
  </mergeCells>
  <printOptions horizontalCentered="1"/>
  <pageMargins left="0.5118110236220472" right="0.15748031496062992" top="0.5511811023622047" bottom="0.31496062992125984" header="0.31496062992125984" footer="0.31496062992125984"/>
  <pageSetup fitToHeight="1" fitToWidth="1" horizontalDpi="600" verticalDpi="600" orientation="portrait" paperSize="9" scale="58" r:id="rId2"/>
  <ignoredErrors>
    <ignoredError sqref="E27:E30 E38:E43 E36 E18:E26 E16 E86 E88" formula="1"/>
  </ignoredError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128"/>
  <sheetViews>
    <sheetView showGridLines="0" zoomScale="80" zoomScaleNormal="80" zoomScalePageLayoutView="0" workbookViewId="0" topLeftCell="A1">
      <selection activeCell="B5" sqref="B5"/>
    </sheetView>
  </sheetViews>
  <sheetFormatPr defaultColWidth="11.421875" defaultRowHeight="12.75"/>
  <cols>
    <col min="1" max="1" width="4.28125" style="97" customWidth="1"/>
    <col min="2" max="2" width="103.8515625" style="97" customWidth="1"/>
    <col min="3" max="4" width="19.7109375" style="97" customWidth="1"/>
    <col min="5" max="5" width="15.140625" style="165" customWidth="1"/>
    <col min="6" max="6" width="13.57421875" style="97" bestFit="1" customWidth="1"/>
    <col min="7" max="7" width="21.421875" style="97" bestFit="1" customWidth="1"/>
    <col min="8" max="8" width="16.57421875" style="97" bestFit="1" customWidth="1"/>
    <col min="9" max="9" width="18.57421875" style="97" bestFit="1" customWidth="1"/>
    <col min="10" max="16384" width="11.421875" style="97" customWidth="1"/>
  </cols>
  <sheetData>
    <row r="1" ht="12.75">
      <c r="B1" s="146"/>
    </row>
    <row r="2" ht="12.75">
      <c r="B2" s="146"/>
    </row>
    <row r="3" ht="12.75">
      <c r="B3" s="146"/>
    </row>
    <row r="4" spans="2:16" ht="24.75" customHeight="1">
      <c r="B4" s="146"/>
      <c r="P4" s="193"/>
    </row>
    <row r="5" spans="2:16" ht="18">
      <c r="B5" s="368" t="s">
        <v>16</v>
      </c>
      <c r="C5" s="368"/>
      <c r="D5" s="368"/>
      <c r="P5" s="193"/>
    </row>
    <row r="6" spans="2:16" ht="18">
      <c r="B6" s="369" t="s">
        <v>134</v>
      </c>
      <c r="C6" s="369"/>
      <c r="D6" s="369"/>
      <c r="P6" s="193"/>
    </row>
    <row r="7" spans="2:16" ht="18">
      <c r="B7" s="369" t="s">
        <v>133</v>
      </c>
      <c r="C7" s="369"/>
      <c r="D7" s="369"/>
      <c r="E7" s="293"/>
      <c r="P7" s="193"/>
    </row>
    <row r="8" spans="2:16" ht="16.5">
      <c r="B8" s="373" t="s">
        <v>58</v>
      </c>
      <c r="C8" s="370"/>
      <c r="D8" s="370"/>
      <c r="P8" s="193"/>
    </row>
    <row r="9" spans="2:16" ht="15.75">
      <c r="B9" s="371" t="str">
        <f>+'DEP-C2'!B9</f>
        <v>Al 30 de noviembre de 2023</v>
      </c>
      <c r="C9" s="371"/>
      <c r="D9" s="294"/>
      <c r="E9" s="372">
        <f>+Portada!H39</f>
        <v>3.739</v>
      </c>
      <c r="P9" s="193"/>
    </row>
    <row r="10" spans="2:16" s="76" customFormat="1" ht="9.75" customHeight="1">
      <c r="B10" s="555"/>
      <c r="C10" s="555"/>
      <c r="D10" s="555"/>
      <c r="E10" s="209"/>
      <c r="P10" s="194"/>
    </row>
    <row r="11" spans="2:16" ht="16.5" customHeight="1">
      <c r="B11" s="571" t="s">
        <v>95</v>
      </c>
      <c r="C11" s="653" t="s">
        <v>85</v>
      </c>
      <c r="D11" s="655" t="s">
        <v>162</v>
      </c>
      <c r="P11" s="193"/>
    </row>
    <row r="12" spans="2:16" s="109" customFormat="1" ht="16.5" customHeight="1">
      <c r="B12" s="572"/>
      <c r="C12" s="654"/>
      <c r="D12" s="656"/>
      <c r="E12" s="210"/>
      <c r="P12" s="195"/>
    </row>
    <row r="13" spans="2:16" s="109" customFormat="1" ht="9.75" customHeight="1">
      <c r="B13" s="147"/>
      <c r="C13" s="533"/>
      <c r="D13" s="110"/>
      <c r="E13" s="210"/>
      <c r="P13" s="195"/>
    </row>
    <row r="14" spans="2:16" s="76" customFormat="1" ht="19.5" customHeight="1">
      <c r="B14" s="78" t="s">
        <v>197</v>
      </c>
      <c r="C14" s="515">
        <f>+C16+C34</f>
        <v>8594272.836190004</v>
      </c>
      <c r="D14" s="515">
        <f>+D16+D34</f>
        <v>32133986.134510003</v>
      </c>
      <c r="E14" s="245"/>
      <c r="F14" s="379"/>
      <c r="G14" s="295"/>
      <c r="H14" s="295"/>
      <c r="P14" s="194"/>
    </row>
    <row r="15" spans="2:16" s="76" customFormat="1" ht="9.75" customHeight="1">
      <c r="B15" s="78"/>
      <c r="C15" s="516"/>
      <c r="D15" s="515"/>
      <c r="E15" s="245"/>
      <c r="F15" s="380"/>
      <c r="G15" s="295"/>
      <c r="H15" s="295"/>
      <c r="P15" s="194"/>
    </row>
    <row r="16" spans="2:16" s="76" customFormat="1" ht="16.5" customHeight="1">
      <c r="B16" s="77" t="s">
        <v>64</v>
      </c>
      <c r="C16" s="516">
        <f>SUM(C17:C32)</f>
        <v>4316261.070370001</v>
      </c>
      <c r="D16" s="516">
        <f>SUM(D17:D32)</f>
        <v>16138500.14211</v>
      </c>
      <c r="E16" s="451"/>
      <c r="F16" s="451"/>
      <c r="P16" s="194"/>
    </row>
    <row r="17" spans="2:16" s="76" customFormat="1" ht="16.5" customHeight="1">
      <c r="B17" s="536" t="s">
        <v>196</v>
      </c>
      <c r="C17" s="664">
        <v>4083333.33331</v>
      </c>
      <c r="D17" s="532">
        <f aca="true" t="shared" si="0" ref="D17:D32">ROUND(+C17*$E$9,5)</f>
        <v>15267583.33325</v>
      </c>
      <c r="E17" s="451"/>
      <c r="F17" s="451"/>
      <c r="P17" s="194"/>
    </row>
    <row r="18" spans="2:16" s="76" customFormat="1" ht="16.5" customHeight="1">
      <c r="B18" s="536" t="s">
        <v>204</v>
      </c>
      <c r="C18" s="664">
        <v>73053.34895999999</v>
      </c>
      <c r="D18" s="532">
        <f t="shared" si="0"/>
        <v>273146.47176</v>
      </c>
      <c r="E18" s="451"/>
      <c r="F18" s="451"/>
      <c r="P18" s="194"/>
    </row>
    <row r="19" spans="2:16" s="76" customFormat="1" ht="16.5" customHeight="1">
      <c r="B19" s="536" t="s">
        <v>195</v>
      </c>
      <c r="C19" s="664">
        <v>30331.171919999997</v>
      </c>
      <c r="D19" s="532">
        <f t="shared" si="0"/>
        <v>113408.25181</v>
      </c>
      <c r="E19" s="451"/>
      <c r="F19" s="451"/>
      <c r="P19" s="194"/>
    </row>
    <row r="20" spans="2:16" s="76" customFormat="1" ht="16.5" customHeight="1">
      <c r="B20" s="536" t="s">
        <v>253</v>
      </c>
      <c r="C20" s="664">
        <v>27458.322190000003</v>
      </c>
      <c r="D20" s="532">
        <f t="shared" si="0"/>
        <v>102666.66667</v>
      </c>
      <c r="E20" s="451"/>
      <c r="F20" s="451"/>
      <c r="P20" s="194"/>
    </row>
    <row r="21" spans="2:16" s="76" customFormat="1" ht="16.5" customHeight="1">
      <c r="B21" s="536" t="s">
        <v>192</v>
      </c>
      <c r="C21" s="664">
        <v>26660.53056</v>
      </c>
      <c r="D21" s="532">
        <f t="shared" si="0"/>
        <v>99683.72376</v>
      </c>
      <c r="E21" s="451"/>
      <c r="F21" s="451"/>
      <c r="P21" s="194"/>
    </row>
    <row r="22" spans="2:16" s="76" customFormat="1" ht="16.5" customHeight="1">
      <c r="B22" s="536" t="s">
        <v>191</v>
      </c>
      <c r="C22" s="664">
        <v>17200.0729</v>
      </c>
      <c r="D22" s="532">
        <f t="shared" si="0"/>
        <v>64311.07257</v>
      </c>
      <c r="E22" s="451"/>
      <c r="F22" s="451"/>
      <c r="P22" s="194"/>
    </row>
    <row r="23" spans="2:16" s="76" customFormat="1" ht="16.5" customHeight="1">
      <c r="B23" s="536" t="s">
        <v>248</v>
      </c>
      <c r="C23" s="664">
        <v>16047.07141</v>
      </c>
      <c r="D23" s="532">
        <f t="shared" si="0"/>
        <v>60000</v>
      </c>
      <c r="E23" s="451"/>
      <c r="F23" s="451"/>
      <c r="P23" s="194"/>
    </row>
    <row r="24" spans="2:16" s="76" customFormat="1" ht="16.5" customHeight="1">
      <c r="B24" s="536" t="s">
        <v>166</v>
      </c>
      <c r="C24" s="664">
        <v>12448.355939999998</v>
      </c>
      <c r="D24" s="532">
        <f t="shared" si="0"/>
        <v>46544.40286</v>
      </c>
      <c r="E24" s="451"/>
      <c r="F24" s="451"/>
      <c r="P24" s="194"/>
    </row>
    <row r="25" spans="2:16" s="76" customFormat="1" ht="16.5" customHeight="1">
      <c r="B25" s="536" t="s">
        <v>165</v>
      </c>
      <c r="C25" s="664">
        <v>8509.89429</v>
      </c>
      <c r="D25" s="532">
        <f t="shared" si="0"/>
        <v>31818.49475</v>
      </c>
      <c r="E25" s="451"/>
      <c r="F25" s="451"/>
      <c r="P25" s="194"/>
    </row>
    <row r="26" spans="2:16" s="76" customFormat="1" ht="16.5" customHeight="1">
      <c r="B26" s="536" t="s">
        <v>203</v>
      </c>
      <c r="C26" s="664">
        <v>5030.18767</v>
      </c>
      <c r="D26" s="532">
        <f t="shared" si="0"/>
        <v>18807.8717</v>
      </c>
      <c r="E26" s="451"/>
      <c r="F26" s="451"/>
      <c r="P26" s="194"/>
    </row>
    <row r="27" spans="2:16" s="76" customFormat="1" ht="16.5" customHeight="1">
      <c r="B27" s="536" t="s">
        <v>193</v>
      </c>
      <c r="C27" s="664">
        <v>4485.9789900000005</v>
      </c>
      <c r="D27" s="532">
        <f t="shared" si="0"/>
        <v>16773.07544</v>
      </c>
      <c r="E27" s="451"/>
      <c r="F27" s="451"/>
      <c r="P27" s="194"/>
    </row>
    <row r="28" spans="2:16" s="76" customFormat="1" ht="16.5" customHeight="1">
      <c r="B28" s="536" t="s">
        <v>244</v>
      </c>
      <c r="C28" s="664">
        <v>4011.76785</v>
      </c>
      <c r="D28" s="532">
        <f t="shared" si="0"/>
        <v>14999.99999</v>
      </c>
      <c r="E28" s="451"/>
      <c r="F28" s="451"/>
      <c r="P28" s="194"/>
    </row>
    <row r="29" spans="2:16" s="76" customFormat="1" ht="16.5" customHeight="1">
      <c r="B29" s="536" t="s">
        <v>231</v>
      </c>
      <c r="C29" s="664">
        <v>2953.42529</v>
      </c>
      <c r="D29" s="532">
        <f t="shared" si="0"/>
        <v>11042.85716</v>
      </c>
      <c r="E29" s="451"/>
      <c r="F29" s="451"/>
      <c r="P29" s="194"/>
    </row>
    <row r="30" spans="2:16" s="76" customFormat="1" ht="16.5" customHeight="1">
      <c r="B30" s="536" t="s">
        <v>194</v>
      </c>
      <c r="C30" s="664">
        <v>2193.5821499999997</v>
      </c>
      <c r="D30" s="532">
        <f t="shared" si="0"/>
        <v>8201.80366</v>
      </c>
      <c r="E30" s="451"/>
      <c r="F30" s="451"/>
      <c r="P30" s="194"/>
    </row>
    <row r="31" spans="2:16" s="76" customFormat="1" ht="16.5" customHeight="1">
      <c r="B31" s="536" t="s">
        <v>48</v>
      </c>
      <c r="C31" s="664">
        <v>2009.12456</v>
      </c>
      <c r="D31" s="532">
        <f t="shared" si="0"/>
        <v>7512.11673</v>
      </c>
      <c r="E31" s="451"/>
      <c r="F31" s="451"/>
      <c r="P31" s="194"/>
    </row>
    <row r="32" spans="2:16" s="76" customFormat="1" ht="16.5" customHeight="1">
      <c r="B32" s="536" t="s">
        <v>240</v>
      </c>
      <c r="C32" s="664">
        <v>534.90238</v>
      </c>
      <c r="D32" s="532">
        <f t="shared" si="0"/>
        <v>2000</v>
      </c>
      <c r="E32" s="451"/>
      <c r="F32" s="451"/>
      <c r="P32" s="194"/>
    </row>
    <row r="33" spans="2:16" s="76" customFormat="1" ht="12" customHeight="1">
      <c r="B33" s="296"/>
      <c r="C33" s="517"/>
      <c r="D33" s="517"/>
      <c r="E33" s="451"/>
      <c r="F33" s="451"/>
      <c r="P33" s="194"/>
    </row>
    <row r="34" spans="2:16" s="76" customFormat="1" ht="16.5" customHeight="1">
      <c r="B34" s="77" t="s">
        <v>25</v>
      </c>
      <c r="C34" s="516">
        <f>SUM(C35:C37)</f>
        <v>4278011.765820002</v>
      </c>
      <c r="D34" s="516">
        <f>+SUM(D35:D37)</f>
        <v>15995485.992400002</v>
      </c>
      <c r="E34" s="451"/>
      <c r="F34" s="451"/>
      <c r="P34" s="194"/>
    </row>
    <row r="35" spans="2:16" s="76" customFormat="1" ht="16.5" customHeight="1">
      <c r="B35" s="374" t="s">
        <v>167</v>
      </c>
      <c r="C35" s="664">
        <v>2306439.415350001</v>
      </c>
      <c r="D35" s="532">
        <f>ROUND(+C35*$E$9,5)</f>
        <v>8623776.97399</v>
      </c>
      <c r="E35" s="451"/>
      <c r="F35" s="451"/>
      <c r="P35" s="194"/>
    </row>
    <row r="36" spans="2:16" s="76" customFormat="1" ht="16.5" customHeight="1">
      <c r="B36" s="530" t="s">
        <v>205</v>
      </c>
      <c r="C36" s="664">
        <v>1959651.6688100009</v>
      </c>
      <c r="D36" s="532">
        <f>ROUND(+C36*$E$9,5)</f>
        <v>7327137.58968</v>
      </c>
      <c r="E36" s="245"/>
      <c r="F36" s="381"/>
      <c r="P36" s="194"/>
    </row>
    <row r="37" spans="2:16" s="76" customFormat="1" ht="16.5" customHeight="1">
      <c r="B37" s="530" t="s">
        <v>122</v>
      </c>
      <c r="C37" s="664">
        <v>11920.68166</v>
      </c>
      <c r="D37" s="532">
        <f>ROUND(+C37*$E$9,5)</f>
        <v>44571.42873</v>
      </c>
      <c r="E37" s="245"/>
      <c r="F37" s="381"/>
      <c r="P37" s="194"/>
    </row>
    <row r="38" spans="2:16" s="76" customFormat="1" ht="15" customHeight="1">
      <c r="B38" s="296"/>
      <c r="C38" s="518"/>
      <c r="D38" s="518"/>
      <c r="E38" s="245"/>
      <c r="F38" s="381"/>
      <c r="P38" s="194"/>
    </row>
    <row r="39" spans="2:16" s="76" customFormat="1" ht="19.5" customHeight="1">
      <c r="B39" s="78" t="s">
        <v>198</v>
      </c>
      <c r="C39" s="515">
        <f>+C41+C53</f>
        <v>331751.10838</v>
      </c>
      <c r="D39" s="515">
        <f>+D41+D53</f>
        <v>1240417.39424</v>
      </c>
      <c r="E39" s="245"/>
      <c r="F39" s="381"/>
      <c r="P39" s="194"/>
    </row>
    <row r="40" spans="2:16" s="76" customFormat="1" ht="9.75" customHeight="1">
      <c r="B40" s="78"/>
      <c r="C40" s="515"/>
      <c r="D40" s="515"/>
      <c r="E40" s="245"/>
      <c r="F40" s="381"/>
      <c r="P40" s="194"/>
    </row>
    <row r="41" spans="2:16" s="76" customFormat="1" ht="16.5" customHeight="1">
      <c r="B41" s="77" t="s">
        <v>24</v>
      </c>
      <c r="C41" s="516">
        <f>SUM(C42:C51)</f>
        <v>299405.52856</v>
      </c>
      <c r="D41" s="516">
        <f>SUM(D42:D51)</f>
        <v>1119477.27129</v>
      </c>
      <c r="E41" s="245"/>
      <c r="F41" s="245"/>
      <c r="P41" s="194"/>
    </row>
    <row r="42" spans="2:16" s="76" customFormat="1" ht="16.5" customHeight="1">
      <c r="B42" s="536" t="s">
        <v>204</v>
      </c>
      <c r="C42" s="664">
        <v>289496.57111</v>
      </c>
      <c r="D42" s="532">
        <f aca="true" t="shared" si="1" ref="D42:D51">ROUND(+C42*$E$9,5)</f>
        <v>1082427.67938</v>
      </c>
      <c r="E42" s="245"/>
      <c r="F42" s="245"/>
      <c r="P42" s="194"/>
    </row>
    <row r="43" spans="2:16" s="76" customFormat="1" ht="16.5" customHeight="1">
      <c r="B43" s="340" t="s">
        <v>67</v>
      </c>
      <c r="C43" s="664">
        <v>2826.2796500000004</v>
      </c>
      <c r="D43" s="532">
        <f t="shared" si="1"/>
        <v>10567.45961</v>
      </c>
      <c r="E43" s="245"/>
      <c r="F43" s="245"/>
      <c r="P43" s="194"/>
    </row>
    <row r="44" spans="2:16" s="76" customFormat="1" ht="16.5" customHeight="1">
      <c r="B44" s="340" t="s">
        <v>201</v>
      </c>
      <c r="C44" s="664">
        <v>2770.6146</v>
      </c>
      <c r="D44" s="532">
        <f t="shared" si="1"/>
        <v>10359.32799</v>
      </c>
      <c r="E44" s="245"/>
      <c r="F44" s="245"/>
      <c r="P44" s="194"/>
    </row>
    <row r="45" spans="2:16" s="76" customFormat="1" ht="16.5" customHeight="1">
      <c r="B45" s="340" t="s">
        <v>43</v>
      </c>
      <c r="C45" s="664">
        <v>1720.07855</v>
      </c>
      <c r="D45" s="532">
        <f t="shared" si="1"/>
        <v>6431.3737</v>
      </c>
      <c r="E45" s="245"/>
      <c r="F45" s="245"/>
      <c r="P45" s="194"/>
    </row>
    <row r="46" spans="2:16" s="76" customFormat="1" ht="16.5" customHeight="1">
      <c r="B46" s="340" t="s">
        <v>50</v>
      </c>
      <c r="C46" s="664">
        <v>1153.83042</v>
      </c>
      <c r="D46" s="532">
        <f t="shared" si="1"/>
        <v>4314.17194</v>
      </c>
      <c r="E46" s="245"/>
      <c r="F46" s="245"/>
      <c r="P46" s="194"/>
    </row>
    <row r="47" spans="2:16" s="76" customFormat="1" ht="16.5" customHeight="1">
      <c r="B47" s="340" t="s">
        <v>156</v>
      </c>
      <c r="C47" s="664">
        <v>542.57719</v>
      </c>
      <c r="D47" s="532">
        <f t="shared" si="1"/>
        <v>2028.69611</v>
      </c>
      <c r="E47" s="245"/>
      <c r="F47" s="245"/>
      <c r="P47" s="194"/>
    </row>
    <row r="48" spans="2:16" s="76" customFormat="1" ht="16.5" customHeight="1">
      <c r="B48" s="340" t="s">
        <v>202</v>
      </c>
      <c r="C48" s="664">
        <v>433.73762</v>
      </c>
      <c r="D48" s="532">
        <f t="shared" si="1"/>
        <v>1621.74496</v>
      </c>
      <c r="E48" s="245"/>
      <c r="F48" s="245"/>
      <c r="P48" s="194"/>
    </row>
    <row r="49" spans="2:16" s="76" customFormat="1" ht="16.5" customHeight="1">
      <c r="B49" s="340" t="s">
        <v>223</v>
      </c>
      <c r="C49" s="664">
        <v>397.46790999999996</v>
      </c>
      <c r="D49" s="532">
        <f t="shared" si="1"/>
        <v>1486.13252</v>
      </c>
      <c r="E49" s="245"/>
      <c r="F49" s="245"/>
      <c r="P49" s="194"/>
    </row>
    <row r="50" spans="2:16" s="76" customFormat="1" ht="16.5" customHeight="1">
      <c r="B50" s="340" t="s">
        <v>203</v>
      </c>
      <c r="C50" s="664">
        <v>58.713339999999995</v>
      </c>
      <c r="D50" s="532">
        <f t="shared" si="1"/>
        <v>219.52918</v>
      </c>
      <c r="E50" s="245"/>
      <c r="F50" s="245"/>
      <c r="P50" s="194"/>
    </row>
    <row r="51" spans="2:16" s="76" customFormat="1" ht="16.5" customHeight="1">
      <c r="B51" s="340" t="s">
        <v>42</v>
      </c>
      <c r="C51" s="664">
        <v>5.65817</v>
      </c>
      <c r="D51" s="532">
        <f t="shared" si="1"/>
        <v>21.1559</v>
      </c>
      <c r="E51" s="245"/>
      <c r="F51" s="245"/>
      <c r="P51" s="194"/>
    </row>
    <row r="52" spans="2:16" s="76" customFormat="1" ht="12" customHeight="1">
      <c r="B52" s="382"/>
      <c r="C52" s="517"/>
      <c r="D52" s="517"/>
      <c r="E52" s="245"/>
      <c r="F52" s="245"/>
      <c r="G52" s="439"/>
      <c r="P52" s="194"/>
    </row>
    <row r="53" spans="2:16" s="76" customFormat="1" ht="16.5" customHeight="1">
      <c r="B53" s="77" t="s">
        <v>25</v>
      </c>
      <c r="C53" s="516">
        <f>+C54</f>
        <v>32345.57982</v>
      </c>
      <c r="D53" s="516">
        <f>+D54</f>
        <v>120940.12295</v>
      </c>
      <c r="E53" s="245"/>
      <c r="F53" s="438"/>
      <c r="P53" s="194"/>
    </row>
    <row r="54" spans="2:16" s="76" customFormat="1" ht="16.5" customHeight="1">
      <c r="B54" s="374" t="s">
        <v>205</v>
      </c>
      <c r="C54" s="531">
        <v>32345.57982</v>
      </c>
      <c r="D54" s="532">
        <f>ROUND(+C54*$E$9,5)</f>
        <v>120940.12295</v>
      </c>
      <c r="E54" s="245"/>
      <c r="F54" s="381"/>
      <c r="P54" s="194"/>
    </row>
    <row r="55" spans="2:16" s="76" customFormat="1" ht="9.75" customHeight="1">
      <c r="B55" s="75"/>
      <c r="C55" s="519"/>
      <c r="D55" s="519"/>
      <c r="E55" s="245"/>
      <c r="F55" s="381"/>
      <c r="P55" s="194"/>
    </row>
    <row r="56" spans="2:16" s="76" customFormat="1" ht="18" customHeight="1" hidden="1">
      <c r="B56" s="148"/>
      <c r="C56" s="532"/>
      <c r="D56" s="532"/>
      <c r="E56" s="245"/>
      <c r="F56" s="381"/>
      <c r="P56" s="194"/>
    </row>
    <row r="57" spans="2:16" s="76" customFormat="1" ht="21.75" customHeight="1" hidden="1">
      <c r="B57" s="78" t="s">
        <v>110</v>
      </c>
      <c r="C57" s="515">
        <f>+C58</f>
        <v>0</v>
      </c>
      <c r="D57" s="515">
        <f>+D58</f>
        <v>0</v>
      </c>
      <c r="E57" s="245"/>
      <c r="F57" s="381"/>
      <c r="H57" s="297"/>
      <c r="P57" s="194"/>
    </row>
    <row r="58" spans="2:16" s="76" customFormat="1" ht="21.75" customHeight="1" hidden="1">
      <c r="B58" s="75" t="s">
        <v>64</v>
      </c>
      <c r="C58" s="519">
        <f>+C59</f>
        <v>0</v>
      </c>
      <c r="D58" s="519">
        <f>+D59</f>
        <v>0</v>
      </c>
      <c r="E58" s="245"/>
      <c r="F58" s="381"/>
      <c r="H58" s="297"/>
      <c r="P58" s="194"/>
    </row>
    <row r="59" spans="2:16" s="76" customFormat="1" ht="21.75" customHeight="1" hidden="1">
      <c r="B59" s="296" t="s">
        <v>107</v>
      </c>
      <c r="C59" s="517">
        <v>0</v>
      </c>
      <c r="D59" s="517">
        <f>+C59*$E$9</f>
        <v>0</v>
      </c>
      <c r="E59" s="245"/>
      <c r="F59" s="381"/>
      <c r="H59" s="297"/>
      <c r="P59" s="194"/>
    </row>
    <row r="60" spans="2:16" s="76" customFormat="1" ht="19.5" customHeight="1" hidden="1">
      <c r="B60" s="148"/>
      <c r="C60" s="532"/>
      <c r="D60" s="532"/>
      <c r="E60" s="245"/>
      <c r="F60" s="381"/>
      <c r="P60" s="194"/>
    </row>
    <row r="61" spans="2:16" s="76" customFormat="1" ht="21.75" customHeight="1" hidden="1">
      <c r="B61" s="78" t="s">
        <v>136</v>
      </c>
      <c r="C61" s="515">
        <f>+C62+C86</f>
        <v>0</v>
      </c>
      <c r="D61" s="515">
        <f>+D62+D86</f>
        <v>0</v>
      </c>
      <c r="E61" s="245"/>
      <c r="F61" s="381"/>
      <c r="P61" s="194"/>
    </row>
    <row r="62" spans="2:16" s="76" customFormat="1" ht="21.75" customHeight="1" hidden="1">
      <c r="B62" s="77" t="s">
        <v>24</v>
      </c>
      <c r="C62" s="516">
        <f>SUM(C63:C84)</f>
        <v>0</v>
      </c>
      <c r="D62" s="516">
        <f>SUM(D63:D84)</f>
        <v>0</v>
      </c>
      <c r="E62" s="245"/>
      <c r="F62" s="381"/>
      <c r="P62" s="194"/>
    </row>
    <row r="63" spans="2:16" s="76" customFormat="1" ht="21.75" customHeight="1" hidden="1">
      <c r="B63" s="296" t="s">
        <v>106</v>
      </c>
      <c r="C63" s="517"/>
      <c r="D63" s="517">
        <f aca="true" t="shared" si="2" ref="D63:D84">+C63*$E$9</f>
        <v>0</v>
      </c>
      <c r="E63" s="245"/>
      <c r="F63" s="381"/>
      <c r="P63" s="194"/>
    </row>
    <row r="64" spans="2:16" s="76" customFormat="1" ht="21.75" customHeight="1" hidden="1">
      <c r="B64" s="296" t="s">
        <v>38</v>
      </c>
      <c r="C64" s="517"/>
      <c r="D64" s="517">
        <f t="shared" si="2"/>
        <v>0</v>
      </c>
      <c r="E64" s="245"/>
      <c r="F64" s="381"/>
      <c r="P64" s="194"/>
    </row>
    <row r="65" spans="2:16" s="76" customFormat="1" ht="21.75" customHeight="1" hidden="1">
      <c r="B65" s="296" t="s">
        <v>39</v>
      </c>
      <c r="C65" s="517"/>
      <c r="D65" s="517">
        <f t="shared" si="2"/>
        <v>0</v>
      </c>
      <c r="E65" s="245"/>
      <c r="F65" s="381"/>
      <c r="P65" s="194"/>
    </row>
    <row r="66" spans="2:16" s="76" customFormat="1" ht="21.75" customHeight="1" hidden="1">
      <c r="B66" s="296" t="s">
        <v>41</v>
      </c>
      <c r="C66" s="517"/>
      <c r="D66" s="517">
        <f t="shared" si="2"/>
        <v>0</v>
      </c>
      <c r="E66" s="245"/>
      <c r="F66" s="381"/>
      <c r="P66" s="194"/>
    </row>
    <row r="67" spans="2:16" s="76" customFormat="1" ht="21.75" customHeight="1" hidden="1">
      <c r="B67" s="296" t="s">
        <v>143</v>
      </c>
      <c r="C67" s="517"/>
      <c r="D67" s="517">
        <f t="shared" si="2"/>
        <v>0</v>
      </c>
      <c r="E67" s="245"/>
      <c r="F67" s="381"/>
      <c r="P67" s="194"/>
    </row>
    <row r="68" spans="2:16" s="76" customFormat="1" ht="21.75" customHeight="1" hidden="1">
      <c r="B68" s="296" t="s">
        <v>40</v>
      </c>
      <c r="C68" s="517"/>
      <c r="D68" s="517">
        <f t="shared" si="2"/>
        <v>0</v>
      </c>
      <c r="E68" s="245"/>
      <c r="F68" s="381"/>
      <c r="P68" s="194"/>
    </row>
    <row r="69" spans="2:16" s="76" customFormat="1" ht="21.75" customHeight="1" hidden="1">
      <c r="B69" s="296" t="s">
        <v>44</v>
      </c>
      <c r="C69" s="517"/>
      <c r="D69" s="517">
        <f t="shared" si="2"/>
        <v>0</v>
      </c>
      <c r="E69" s="245"/>
      <c r="F69" s="381"/>
      <c r="P69" s="194"/>
    </row>
    <row r="70" spans="2:16" s="76" customFormat="1" ht="21.75" customHeight="1" hidden="1">
      <c r="B70" s="296" t="s">
        <v>67</v>
      </c>
      <c r="C70" s="517"/>
      <c r="D70" s="517">
        <f t="shared" si="2"/>
        <v>0</v>
      </c>
      <c r="E70" s="245"/>
      <c r="F70" s="381"/>
      <c r="P70" s="194"/>
    </row>
    <row r="71" spans="2:16" s="76" customFormat="1" ht="21.75" customHeight="1" hidden="1">
      <c r="B71" s="296" t="s">
        <v>46</v>
      </c>
      <c r="C71" s="517"/>
      <c r="D71" s="517">
        <f t="shared" si="2"/>
        <v>0</v>
      </c>
      <c r="E71" s="245"/>
      <c r="F71" s="381"/>
      <c r="P71" s="194"/>
    </row>
    <row r="72" spans="2:16" s="76" customFormat="1" ht="21.75" customHeight="1" hidden="1">
      <c r="B72" s="296" t="s">
        <v>42</v>
      </c>
      <c r="C72" s="517"/>
      <c r="D72" s="517">
        <f t="shared" si="2"/>
        <v>0</v>
      </c>
      <c r="E72" s="245"/>
      <c r="F72" s="381"/>
      <c r="P72" s="194"/>
    </row>
    <row r="73" spans="2:16" s="76" customFormat="1" ht="21.75" customHeight="1" hidden="1">
      <c r="B73" s="296" t="s">
        <v>43</v>
      </c>
      <c r="C73" s="517"/>
      <c r="D73" s="517">
        <f t="shared" si="2"/>
        <v>0</v>
      </c>
      <c r="E73" s="245"/>
      <c r="F73" s="381"/>
      <c r="P73" s="194"/>
    </row>
    <row r="74" spans="2:16" s="76" customFormat="1" ht="21.75" customHeight="1" hidden="1">
      <c r="B74" s="296" t="s">
        <v>47</v>
      </c>
      <c r="C74" s="517"/>
      <c r="D74" s="517">
        <f t="shared" si="2"/>
        <v>0</v>
      </c>
      <c r="E74" s="245"/>
      <c r="F74" s="381"/>
      <c r="P74" s="194"/>
    </row>
    <row r="75" spans="2:16" s="76" customFormat="1" ht="21.75" customHeight="1" hidden="1">
      <c r="B75" s="296" t="s">
        <v>50</v>
      </c>
      <c r="C75" s="517"/>
      <c r="D75" s="517">
        <f t="shared" si="2"/>
        <v>0</v>
      </c>
      <c r="E75" s="245"/>
      <c r="F75" s="381"/>
      <c r="P75" s="194"/>
    </row>
    <row r="76" spans="2:16" s="76" customFormat="1" ht="21.75" customHeight="1" hidden="1">
      <c r="B76" s="296" t="s">
        <v>156</v>
      </c>
      <c r="C76" s="517"/>
      <c r="D76" s="517">
        <f t="shared" si="2"/>
        <v>0</v>
      </c>
      <c r="E76" s="245"/>
      <c r="F76" s="381"/>
      <c r="P76" s="194"/>
    </row>
    <row r="77" spans="2:16" s="76" customFormat="1" ht="21.75" customHeight="1" hidden="1">
      <c r="B77" s="296" t="s">
        <v>52</v>
      </c>
      <c r="C77" s="517"/>
      <c r="D77" s="517">
        <f t="shared" si="2"/>
        <v>0</v>
      </c>
      <c r="E77" s="245"/>
      <c r="F77" s="381"/>
      <c r="P77" s="194"/>
    </row>
    <row r="78" spans="2:16" s="76" customFormat="1" ht="21.75" customHeight="1" hidden="1">
      <c r="B78" s="296" t="s">
        <v>54</v>
      </c>
      <c r="C78" s="517"/>
      <c r="D78" s="517">
        <f t="shared" si="2"/>
        <v>0</v>
      </c>
      <c r="E78" s="245"/>
      <c r="F78" s="381"/>
      <c r="P78" s="194"/>
    </row>
    <row r="79" spans="2:16" s="76" customFormat="1" ht="21.75" customHeight="1" hidden="1">
      <c r="B79" s="296" t="s">
        <v>45</v>
      </c>
      <c r="C79" s="517"/>
      <c r="D79" s="517">
        <f t="shared" si="2"/>
        <v>0</v>
      </c>
      <c r="E79" s="245"/>
      <c r="F79" s="381"/>
      <c r="P79" s="194"/>
    </row>
    <row r="80" spans="2:16" s="76" customFormat="1" ht="21.75" customHeight="1" hidden="1">
      <c r="B80" s="296" t="s">
        <v>49</v>
      </c>
      <c r="C80" s="517"/>
      <c r="D80" s="517">
        <f t="shared" si="2"/>
        <v>0</v>
      </c>
      <c r="E80" s="245"/>
      <c r="F80" s="381"/>
      <c r="P80" s="194"/>
    </row>
    <row r="81" spans="2:16" s="76" customFormat="1" ht="21.75" customHeight="1" hidden="1">
      <c r="B81" s="296" t="s">
        <v>56</v>
      </c>
      <c r="C81" s="517"/>
      <c r="D81" s="517">
        <f t="shared" si="2"/>
        <v>0</v>
      </c>
      <c r="E81" s="245"/>
      <c r="F81" s="381"/>
      <c r="P81" s="194"/>
    </row>
    <row r="82" spans="2:16" s="76" customFormat="1" ht="21.75" customHeight="1" hidden="1">
      <c r="B82" s="296" t="s">
        <v>51</v>
      </c>
      <c r="C82" s="517"/>
      <c r="D82" s="517">
        <f t="shared" si="2"/>
        <v>0</v>
      </c>
      <c r="E82" s="245"/>
      <c r="F82" s="381"/>
      <c r="P82" s="194"/>
    </row>
    <row r="83" spans="2:16" s="76" customFormat="1" ht="21.75" customHeight="1" hidden="1">
      <c r="B83" s="296" t="s">
        <v>53</v>
      </c>
      <c r="C83" s="517"/>
      <c r="D83" s="517">
        <f t="shared" si="2"/>
        <v>0</v>
      </c>
      <c r="E83" s="245"/>
      <c r="F83" s="381"/>
      <c r="P83" s="194"/>
    </row>
    <row r="84" spans="2:16" s="76" customFormat="1" ht="21.75" customHeight="1" hidden="1">
      <c r="B84" s="296" t="s">
        <v>55</v>
      </c>
      <c r="C84" s="517"/>
      <c r="D84" s="517">
        <f t="shared" si="2"/>
        <v>0</v>
      </c>
      <c r="E84" s="245"/>
      <c r="F84" s="381"/>
      <c r="P84" s="194"/>
    </row>
    <row r="85" spans="2:16" s="76" customFormat="1" ht="9.75" customHeight="1" hidden="1">
      <c r="B85" s="75"/>
      <c r="C85" s="519"/>
      <c r="D85" s="519"/>
      <c r="E85" s="245"/>
      <c r="F85" s="381"/>
      <c r="P85" s="194"/>
    </row>
    <row r="86" spans="2:16" s="76" customFormat="1" ht="21.75" customHeight="1" hidden="1">
      <c r="B86" s="77" t="s">
        <v>25</v>
      </c>
      <c r="C86" s="516">
        <f>+C87</f>
        <v>0</v>
      </c>
      <c r="D86" s="516">
        <f>+D87</f>
        <v>0</v>
      </c>
      <c r="E86" s="245"/>
      <c r="F86" s="381"/>
      <c r="P86" s="194"/>
    </row>
    <row r="87" spans="2:16" s="76" customFormat="1" ht="21.75" customHeight="1" hidden="1">
      <c r="B87" s="296" t="s">
        <v>105</v>
      </c>
      <c r="C87" s="517"/>
      <c r="D87" s="517">
        <f>+C87*$E$9</f>
        <v>0</v>
      </c>
      <c r="E87" s="245"/>
      <c r="F87" s="381"/>
      <c r="P87" s="194"/>
    </row>
    <row r="88" spans="2:16" s="76" customFormat="1" ht="4.5" customHeight="1">
      <c r="B88" s="148"/>
      <c r="C88" s="532"/>
      <c r="D88" s="532"/>
      <c r="E88" s="245"/>
      <c r="F88" s="381"/>
      <c r="P88" s="194"/>
    </row>
    <row r="89" spans="2:16" s="76" customFormat="1" ht="15" customHeight="1">
      <c r="B89" s="661" t="s">
        <v>28</v>
      </c>
      <c r="C89" s="659">
        <f>C14+C39</f>
        <v>8926023.944570003</v>
      </c>
      <c r="D89" s="659">
        <f>+D14+D39</f>
        <v>33374403.528750002</v>
      </c>
      <c r="E89" s="245"/>
      <c r="F89" s="381"/>
      <c r="P89" s="194"/>
    </row>
    <row r="90" spans="2:16" s="109" customFormat="1" ht="15" customHeight="1">
      <c r="B90" s="662"/>
      <c r="C90" s="663"/>
      <c r="D90" s="663"/>
      <c r="E90" s="245"/>
      <c r="F90" s="381"/>
      <c r="G90" s="76"/>
      <c r="P90" s="195"/>
    </row>
    <row r="91" spans="2:16" s="76" customFormat="1" ht="7.5" customHeight="1">
      <c r="B91" s="149"/>
      <c r="C91" s="99"/>
      <c r="D91" s="99"/>
      <c r="E91" s="245"/>
      <c r="F91" s="381"/>
      <c r="P91" s="194"/>
    </row>
    <row r="92" spans="1:16" ht="14.25" customHeight="1">
      <c r="A92" s="298"/>
      <c r="B92" s="299" t="s">
        <v>199</v>
      </c>
      <c r="C92" s="310"/>
      <c r="D92" s="300"/>
      <c r="E92" s="245"/>
      <c r="F92" s="381"/>
      <c r="G92" s="76"/>
      <c r="P92" s="193"/>
    </row>
    <row r="93" spans="1:16" ht="14.25" customHeight="1">
      <c r="A93" s="298"/>
      <c r="B93" s="299" t="s">
        <v>200</v>
      </c>
      <c r="C93" s="301"/>
      <c r="D93" s="302"/>
      <c r="E93" s="245"/>
      <c r="F93" s="381"/>
      <c r="G93" s="76"/>
      <c r="P93" s="193"/>
    </row>
    <row r="94" spans="3:16" ht="14.25">
      <c r="C94" s="303"/>
      <c r="D94" s="304"/>
      <c r="E94" s="245"/>
      <c r="F94" s="381"/>
      <c r="G94" s="76"/>
      <c r="P94" s="193"/>
    </row>
    <row r="95" spans="3:16" ht="14.25">
      <c r="C95" s="306"/>
      <c r="D95" s="306"/>
      <c r="E95" s="245"/>
      <c r="F95" s="381"/>
      <c r="G95" s="307"/>
      <c r="H95" s="307"/>
      <c r="P95" s="193"/>
    </row>
    <row r="96" spans="3:16" ht="12.75">
      <c r="C96" s="308"/>
      <c r="D96" s="308"/>
      <c r="G96" s="307"/>
      <c r="H96" s="307"/>
      <c r="P96" s="193"/>
    </row>
    <row r="97" spans="3:16" ht="12.75">
      <c r="C97" s="309"/>
      <c r="D97" s="309"/>
      <c r="H97" s="305"/>
      <c r="P97" s="193"/>
    </row>
    <row r="98" spans="2:16" ht="18">
      <c r="B98" s="368" t="s">
        <v>120</v>
      </c>
      <c r="C98" s="368"/>
      <c r="D98" s="368"/>
      <c r="H98" s="305"/>
      <c r="P98" s="193"/>
    </row>
    <row r="99" spans="2:16" ht="18">
      <c r="B99" s="369" t="s">
        <v>134</v>
      </c>
      <c r="C99" s="369"/>
      <c r="D99" s="369"/>
      <c r="G99" s="307"/>
      <c r="P99" s="193"/>
    </row>
    <row r="100" spans="2:16" ht="18">
      <c r="B100" s="369" t="s">
        <v>135</v>
      </c>
      <c r="C100" s="369"/>
      <c r="D100" s="369"/>
      <c r="P100" s="193"/>
    </row>
    <row r="101" spans="2:16" ht="16.5">
      <c r="B101" s="373" t="s">
        <v>58</v>
      </c>
      <c r="C101" s="370"/>
      <c r="D101" s="370"/>
      <c r="P101" s="193"/>
    </row>
    <row r="102" spans="2:16" ht="15.75">
      <c r="B102" s="371" t="str">
        <f>+B9</f>
        <v>Al 30 de noviembre de 2023</v>
      </c>
      <c r="C102" s="371"/>
      <c r="D102" s="294"/>
      <c r="P102" s="193"/>
    </row>
    <row r="103" spans="2:16" s="76" customFormat="1" ht="6.75" customHeight="1">
      <c r="B103" s="555"/>
      <c r="C103" s="555"/>
      <c r="D103" s="555"/>
      <c r="E103" s="209"/>
      <c r="P103" s="194"/>
    </row>
    <row r="104" spans="2:16" ht="16.5" customHeight="1">
      <c r="B104" s="595" t="s">
        <v>95</v>
      </c>
      <c r="C104" s="653" t="s">
        <v>85</v>
      </c>
      <c r="D104" s="655" t="s">
        <v>162</v>
      </c>
      <c r="P104" s="193"/>
    </row>
    <row r="105" spans="2:16" s="109" customFormat="1" ht="16.5" customHeight="1">
      <c r="B105" s="596"/>
      <c r="C105" s="654"/>
      <c r="D105" s="656"/>
      <c r="E105" s="210"/>
      <c r="G105" s="311"/>
      <c r="P105" s="195"/>
    </row>
    <row r="106" spans="2:16" s="109" customFormat="1" ht="9.75" customHeight="1">
      <c r="B106" s="147"/>
      <c r="C106" s="533"/>
      <c r="D106" s="534"/>
      <c r="E106" s="210"/>
      <c r="G106" s="311"/>
      <c r="P106" s="195"/>
    </row>
    <row r="107" spans="2:16" s="76" customFormat="1" ht="19.5" customHeight="1">
      <c r="B107" s="78" t="s">
        <v>197</v>
      </c>
      <c r="C107" s="515">
        <f>+C109+C112</f>
        <v>924676.2259799999</v>
      </c>
      <c r="D107" s="515">
        <f>+D109+D112</f>
        <v>3457364.4089499996</v>
      </c>
      <c r="E107" s="209"/>
      <c r="G107" s="297"/>
      <c r="H107" s="297"/>
      <c r="P107" s="194"/>
    </row>
    <row r="108" spans="2:16" s="76" customFormat="1" ht="9.75" customHeight="1">
      <c r="B108" s="78"/>
      <c r="C108" s="515"/>
      <c r="D108" s="515"/>
      <c r="E108" s="209"/>
      <c r="G108" s="297"/>
      <c r="H108" s="297"/>
      <c r="P108" s="194"/>
    </row>
    <row r="109" spans="2:16" s="76" customFormat="1" ht="16.5" customHeight="1">
      <c r="B109" s="77" t="s">
        <v>25</v>
      </c>
      <c r="C109" s="516">
        <f>SUM(C110:C110)</f>
        <v>49478.47018</v>
      </c>
      <c r="D109" s="516">
        <f>SUM(D110:D110)</f>
        <v>185000</v>
      </c>
      <c r="E109" s="209"/>
      <c r="G109" s="297"/>
      <c r="H109" s="297"/>
      <c r="P109" s="194"/>
    </row>
    <row r="110" spans="2:16" s="76" customFormat="1" ht="16.5" customHeight="1">
      <c r="B110" s="374" t="s">
        <v>167</v>
      </c>
      <c r="C110" s="664">
        <v>49478.47018</v>
      </c>
      <c r="D110" s="376">
        <f>ROUND(+C110*$E$9,5)</f>
        <v>185000</v>
      </c>
      <c r="E110" s="209"/>
      <c r="G110" s="297"/>
      <c r="H110" s="297"/>
      <c r="P110" s="194"/>
    </row>
    <row r="111" spans="2:16" s="76" customFormat="1" ht="12" customHeight="1">
      <c r="B111" s="78"/>
      <c r="C111" s="515"/>
      <c r="D111" s="515"/>
      <c r="E111" s="209"/>
      <c r="G111" s="297"/>
      <c r="H111" s="297"/>
      <c r="P111" s="194"/>
    </row>
    <row r="112" spans="2:16" s="76" customFormat="1" ht="16.5" customHeight="1">
      <c r="B112" s="77" t="s">
        <v>24</v>
      </c>
      <c r="C112" s="516">
        <f>SUM(C113:C122)</f>
        <v>875197.7557999999</v>
      </c>
      <c r="D112" s="516">
        <f>SUM(D113:D122)</f>
        <v>3272364.4089499996</v>
      </c>
      <c r="E112" s="209"/>
      <c r="F112" s="209"/>
      <c r="G112" s="312"/>
      <c r="H112" s="312"/>
      <c r="P112" s="194"/>
    </row>
    <row r="113" spans="2:16" s="76" customFormat="1" ht="16.5" customHeight="1">
      <c r="B113" s="536" t="s">
        <v>196</v>
      </c>
      <c r="C113" s="664">
        <v>537201.74553</v>
      </c>
      <c r="D113" s="532">
        <f aca="true" t="shared" si="3" ref="D113:D122">ROUND(+C113*$E$9,5)</f>
        <v>2008597.32654</v>
      </c>
      <c r="E113" s="209"/>
      <c r="F113" s="209"/>
      <c r="G113" s="312"/>
      <c r="H113" s="312"/>
      <c r="P113" s="194"/>
    </row>
    <row r="114" spans="2:16" s="76" customFormat="1" ht="16.5" customHeight="1">
      <c r="B114" s="537" t="s">
        <v>249</v>
      </c>
      <c r="C114" s="664">
        <v>101371.79285</v>
      </c>
      <c r="D114" s="532">
        <f t="shared" si="3"/>
        <v>379029.13347</v>
      </c>
      <c r="E114" s="209"/>
      <c r="F114" s="209"/>
      <c r="G114" s="312"/>
      <c r="H114" s="312"/>
      <c r="P114" s="194"/>
    </row>
    <row r="115" spans="2:16" s="76" customFormat="1" ht="16.5" customHeight="1">
      <c r="B115" s="537" t="s">
        <v>235</v>
      </c>
      <c r="C115" s="664">
        <v>76784.35702</v>
      </c>
      <c r="D115" s="532">
        <f t="shared" si="3"/>
        <v>287096.7109</v>
      </c>
      <c r="E115" s="209"/>
      <c r="F115" s="209"/>
      <c r="G115" s="312"/>
      <c r="P115" s="194"/>
    </row>
    <row r="116" spans="2:16" s="76" customFormat="1" ht="16.5" customHeight="1">
      <c r="B116" s="536" t="s">
        <v>165</v>
      </c>
      <c r="C116" s="664">
        <v>39315.32496</v>
      </c>
      <c r="D116" s="532">
        <f t="shared" si="3"/>
        <v>147000.00003</v>
      </c>
      <c r="E116" s="209"/>
      <c r="F116" s="209"/>
      <c r="G116" s="312"/>
      <c r="P116" s="194"/>
    </row>
    <row r="117" spans="2:16" s="76" customFormat="1" ht="16.5" customHeight="1">
      <c r="B117" s="537" t="s">
        <v>237</v>
      </c>
      <c r="C117" s="664">
        <v>37998.04422999999</v>
      </c>
      <c r="D117" s="532">
        <f t="shared" si="3"/>
        <v>142074.68738</v>
      </c>
      <c r="E117" s="209"/>
      <c r="F117" s="209"/>
      <c r="G117" s="312"/>
      <c r="P117" s="194"/>
    </row>
    <row r="118" spans="2:16" s="76" customFormat="1" ht="16.5" customHeight="1">
      <c r="B118" s="537" t="s">
        <v>234</v>
      </c>
      <c r="C118" s="664">
        <v>35921.93464</v>
      </c>
      <c r="D118" s="532">
        <f t="shared" si="3"/>
        <v>134312.11362</v>
      </c>
      <c r="E118" s="209"/>
      <c r="F118" s="209"/>
      <c r="G118" s="312"/>
      <c r="P118" s="194"/>
    </row>
    <row r="119" spans="2:16" s="76" customFormat="1" ht="16.5" customHeight="1">
      <c r="B119" s="537" t="s">
        <v>238</v>
      </c>
      <c r="C119" s="664">
        <v>25407.863060000003</v>
      </c>
      <c r="D119" s="532">
        <f t="shared" si="3"/>
        <v>94999.99998</v>
      </c>
      <c r="E119" s="209"/>
      <c r="F119" s="209"/>
      <c r="G119" s="312"/>
      <c r="P119" s="194"/>
    </row>
    <row r="120" spans="2:16" s="76" customFormat="1" ht="16.5" customHeight="1">
      <c r="B120" s="537" t="s">
        <v>236</v>
      </c>
      <c r="C120" s="664">
        <v>16502.92512</v>
      </c>
      <c r="D120" s="532">
        <f t="shared" si="3"/>
        <v>61704.43702</v>
      </c>
      <c r="E120" s="209"/>
      <c r="F120" s="209"/>
      <c r="G120" s="312"/>
      <c r="P120" s="194"/>
    </row>
    <row r="121" spans="2:16" s="76" customFormat="1" ht="16.5" customHeight="1">
      <c r="B121" s="537" t="s">
        <v>247</v>
      </c>
      <c r="C121" s="664">
        <v>4319.33672</v>
      </c>
      <c r="D121" s="532">
        <f t="shared" si="3"/>
        <v>16150</v>
      </c>
      <c r="E121" s="209"/>
      <c r="F121" s="209"/>
      <c r="G121" s="312"/>
      <c r="P121" s="194"/>
    </row>
    <row r="122" spans="2:16" s="76" customFormat="1" ht="16.5" customHeight="1">
      <c r="B122" s="537" t="s">
        <v>250</v>
      </c>
      <c r="C122" s="664">
        <v>374.43167</v>
      </c>
      <c r="D122" s="532">
        <f t="shared" si="3"/>
        <v>1400.00001</v>
      </c>
      <c r="E122" s="209"/>
      <c r="F122" s="209"/>
      <c r="G122" s="312"/>
      <c r="P122" s="194"/>
    </row>
    <row r="123" spans="2:16" s="76" customFormat="1" ht="9.75" customHeight="1">
      <c r="B123" s="148"/>
      <c r="C123" s="535"/>
      <c r="D123" s="532"/>
      <c r="E123" s="209"/>
      <c r="F123" s="209"/>
      <c r="G123" s="312"/>
      <c r="P123" s="194"/>
    </row>
    <row r="124" spans="2:16" s="76" customFormat="1" ht="15" customHeight="1">
      <c r="B124" s="657" t="s">
        <v>28</v>
      </c>
      <c r="C124" s="659">
        <f>+C107</f>
        <v>924676.2259799999</v>
      </c>
      <c r="D124" s="659">
        <f>+D107</f>
        <v>3457364.4089499996</v>
      </c>
      <c r="E124" s="209"/>
      <c r="F124" s="209"/>
      <c r="G124" s="312"/>
      <c r="P124" s="194"/>
    </row>
    <row r="125" spans="2:16" s="109" customFormat="1" ht="15" customHeight="1">
      <c r="B125" s="658"/>
      <c r="C125" s="660"/>
      <c r="D125" s="660"/>
      <c r="E125" s="209"/>
      <c r="F125" s="439"/>
      <c r="G125" s="312"/>
      <c r="P125" s="195"/>
    </row>
    <row r="126" spans="2:16" s="76" customFormat="1" ht="7.5" customHeight="1">
      <c r="B126" s="149"/>
      <c r="C126" s="99"/>
      <c r="D126" s="99"/>
      <c r="E126" s="209"/>
      <c r="F126" s="439"/>
      <c r="P126" s="194"/>
    </row>
    <row r="127" spans="1:16" ht="14.25" customHeight="1">
      <c r="A127" s="298"/>
      <c r="B127" s="299" t="s">
        <v>199</v>
      </c>
      <c r="C127" s="384"/>
      <c r="D127" s="384"/>
      <c r="P127" s="193"/>
    </row>
    <row r="128" spans="3:16" ht="12.75">
      <c r="C128" s="310"/>
      <c r="D128" s="310"/>
      <c r="P128" s="193"/>
    </row>
  </sheetData>
  <sheetProtection/>
  <mergeCells count="14">
    <mergeCell ref="B10:D10"/>
    <mergeCell ref="B103:D103"/>
    <mergeCell ref="B11:B12"/>
    <mergeCell ref="C11:C12"/>
    <mergeCell ref="D11:D12"/>
    <mergeCell ref="B89:B90"/>
    <mergeCell ref="C89:C90"/>
    <mergeCell ref="D89:D90"/>
    <mergeCell ref="B104:B105"/>
    <mergeCell ref="C104:C105"/>
    <mergeCell ref="D104:D105"/>
    <mergeCell ref="B124:B125"/>
    <mergeCell ref="C124:C125"/>
    <mergeCell ref="D124:D125"/>
  </mergeCells>
  <printOptions horizontalCentered="1"/>
  <pageMargins left="0.1968503937007874" right="0.1968503937007874" top="0.03937007874015748" bottom="0.03937007874015748" header="0.31496062992125984" footer="0.31496062992125984"/>
  <pageSetup fitToHeight="2" horizontalDpi="600" verticalDpi="600" orientation="portrait" paperSize="9" scale="69" r:id="rId2"/>
  <rowBreaks count="1" manualBreakCount="1">
    <brk id="94" min="1" max="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42"/>
  <sheetViews>
    <sheetView showGridLines="0" zoomScale="85" zoomScaleNormal="85" zoomScalePageLayoutView="0" workbookViewId="0" topLeftCell="A1">
      <selection activeCell="B6" sqref="B6:G6"/>
    </sheetView>
  </sheetViews>
  <sheetFormatPr defaultColWidth="11.421875" defaultRowHeight="12.75"/>
  <cols>
    <col min="1" max="1" width="5.421875" style="6" customWidth="1"/>
    <col min="2" max="2" width="16.00390625" style="6" customWidth="1"/>
    <col min="3" max="3" width="1.28515625" style="6" customWidth="1"/>
    <col min="4" max="4" width="21.00390625" style="6" customWidth="1"/>
    <col min="5" max="5" width="18.7109375" style="6" customWidth="1"/>
    <col min="6" max="6" width="22.7109375" style="6" customWidth="1"/>
    <col min="7" max="7" width="22.140625" style="6" customWidth="1"/>
    <col min="8" max="16384" width="11.421875" style="6" customWidth="1"/>
  </cols>
  <sheetData>
    <row r="1" s="4" customFormat="1" ht="12.75"/>
    <row r="2" s="4" customFormat="1" ht="12.75">
      <c r="D2" s="5"/>
    </row>
    <row r="3" s="4" customFormat="1" ht="12.75">
      <c r="D3" s="5"/>
    </row>
    <row r="4" s="4" customFormat="1" ht="12.75">
      <c r="D4" s="5"/>
    </row>
    <row r="5" s="4" customFormat="1" ht="12.75"/>
    <row r="6" spans="2:7" s="4" customFormat="1" ht="18">
      <c r="B6" s="546" t="s">
        <v>18</v>
      </c>
      <c r="C6" s="546"/>
      <c r="D6" s="546"/>
      <c r="E6" s="546"/>
      <c r="F6" s="546"/>
      <c r="G6" s="546"/>
    </row>
    <row r="7" spans="2:7" s="4" customFormat="1" ht="15.75">
      <c r="B7" s="547" t="str">
        <f>+Indice!B7</f>
        <v>AL 30 DE NOVIEMBRE 2023</v>
      </c>
      <c r="C7" s="547"/>
      <c r="D7" s="547"/>
      <c r="E7" s="547"/>
      <c r="F7" s="547"/>
      <c r="G7" s="547"/>
    </row>
    <row r="8" spans="2:7" ht="12.75">
      <c r="B8" s="84"/>
      <c r="C8" s="84"/>
      <c r="D8" s="84"/>
      <c r="E8" s="84"/>
      <c r="F8" s="84"/>
      <c r="G8" s="84"/>
    </row>
    <row r="9" spans="2:7" ht="54.75" customHeight="1">
      <c r="B9" s="185" t="s">
        <v>2</v>
      </c>
      <c r="C9" s="185" t="s">
        <v>8</v>
      </c>
      <c r="D9" s="551" t="s">
        <v>141</v>
      </c>
      <c r="E9" s="551"/>
      <c r="F9" s="551"/>
      <c r="G9" s="551"/>
    </row>
    <row r="10" spans="2:7" ht="12" customHeight="1">
      <c r="B10" s="52"/>
      <c r="C10" s="52"/>
      <c r="D10" s="53"/>
      <c r="E10" s="53"/>
      <c r="F10" s="53"/>
      <c r="G10" s="53"/>
    </row>
    <row r="11" spans="2:7" ht="15.75" customHeight="1">
      <c r="B11" s="52"/>
      <c r="C11" s="52"/>
      <c r="D11" s="52" t="s">
        <v>129</v>
      </c>
      <c r="E11" s="52"/>
      <c r="F11" s="52"/>
      <c r="G11" s="52"/>
    </row>
    <row r="12" spans="2:7" ht="6" customHeight="1">
      <c r="B12" s="52"/>
      <c r="C12" s="52"/>
      <c r="D12" s="52"/>
      <c r="E12" s="52"/>
      <c r="F12" s="52"/>
      <c r="G12" s="52"/>
    </row>
    <row r="13" spans="2:8" ht="15.75" customHeight="1">
      <c r="B13" s="52"/>
      <c r="C13" s="52"/>
      <c r="D13" s="552" t="s">
        <v>130</v>
      </c>
      <c r="E13" s="552"/>
      <c r="F13" s="552"/>
      <c r="G13" s="552"/>
      <c r="H13" s="552"/>
    </row>
    <row r="14" spans="2:8" ht="15.75" customHeight="1">
      <c r="B14" s="52"/>
      <c r="C14" s="52"/>
      <c r="D14" s="552" t="s">
        <v>131</v>
      </c>
      <c r="E14" s="552"/>
      <c r="F14" s="552"/>
      <c r="G14" s="552"/>
      <c r="H14" s="552"/>
    </row>
    <row r="15" spans="2:7" ht="15.75" customHeight="1">
      <c r="B15" s="52"/>
      <c r="C15" s="52"/>
      <c r="D15" s="29" t="s">
        <v>132</v>
      </c>
      <c r="E15" s="54"/>
      <c r="F15" s="54"/>
      <c r="G15" s="54"/>
    </row>
    <row r="16" spans="2:4" ht="12.75">
      <c r="B16" s="55"/>
      <c r="C16" s="55"/>
      <c r="D16" s="56"/>
    </row>
    <row r="17" spans="1:7" s="30" customFormat="1" ht="18" customHeight="1">
      <c r="A17" s="6"/>
      <c r="B17" s="57" t="s">
        <v>22</v>
      </c>
      <c r="C17" s="52" t="s">
        <v>8</v>
      </c>
      <c r="D17" s="29" t="s">
        <v>125</v>
      </c>
      <c r="E17" s="6"/>
      <c r="F17" s="6"/>
      <c r="G17" s="6"/>
    </row>
    <row r="18" spans="1:7" s="30" customFormat="1" ht="15" customHeight="1">
      <c r="A18" s="6"/>
      <c r="B18" s="57"/>
      <c r="C18" s="52"/>
      <c r="D18" s="62" t="s">
        <v>126</v>
      </c>
      <c r="E18" s="6"/>
      <c r="F18" s="6"/>
      <c r="G18" s="6"/>
    </row>
    <row r="19" spans="1:7" s="30" customFormat="1" ht="15" customHeight="1">
      <c r="A19" s="6"/>
      <c r="B19" s="57"/>
      <c r="C19" s="52"/>
      <c r="D19" s="62" t="s">
        <v>127</v>
      </c>
      <c r="E19" s="6"/>
      <c r="F19" s="6"/>
      <c r="G19" s="6"/>
    </row>
    <row r="20" spans="1:7" s="30" customFormat="1" ht="15" customHeight="1">
      <c r="A20" s="6"/>
      <c r="B20" s="57"/>
      <c r="C20" s="52"/>
      <c r="D20" s="62" t="s">
        <v>128</v>
      </c>
      <c r="E20" s="6"/>
      <c r="F20" s="6"/>
      <c r="G20" s="6"/>
    </row>
    <row r="21" spans="2:4" ht="9" customHeight="1">
      <c r="B21" s="55"/>
      <c r="C21" s="55"/>
      <c r="D21" s="56"/>
    </row>
    <row r="22" spans="1:7" s="30" customFormat="1" ht="23.25" customHeight="1">
      <c r="A22" s="6"/>
      <c r="B22" s="58" t="s">
        <v>3</v>
      </c>
      <c r="C22" s="55" t="s">
        <v>8</v>
      </c>
      <c r="D22" s="553">
        <v>45260</v>
      </c>
      <c r="E22" s="550"/>
      <c r="F22" s="550"/>
      <c r="G22" s="550"/>
    </row>
    <row r="23" spans="2:3" ht="9.75" customHeight="1">
      <c r="B23" s="55"/>
      <c r="C23" s="55"/>
    </row>
    <row r="24" spans="1:7" s="30" customFormat="1" ht="23.25" customHeight="1">
      <c r="A24" s="6"/>
      <c r="B24" s="58" t="s">
        <v>4</v>
      </c>
      <c r="C24" s="55" t="s">
        <v>8</v>
      </c>
      <c r="D24" s="550" t="s">
        <v>17</v>
      </c>
      <c r="E24" s="550"/>
      <c r="F24" s="550"/>
      <c r="G24" s="550"/>
    </row>
    <row r="25" spans="2:3" ht="12" customHeight="1">
      <c r="B25" s="55"/>
      <c r="C25" s="55"/>
    </row>
    <row r="26" spans="1:7" s="30" customFormat="1" ht="40.5" customHeight="1">
      <c r="A26" s="6"/>
      <c r="B26" s="52" t="s">
        <v>5</v>
      </c>
      <c r="C26" s="52" t="s">
        <v>8</v>
      </c>
      <c r="D26" s="551" t="s">
        <v>150</v>
      </c>
      <c r="E26" s="551"/>
      <c r="F26" s="551"/>
      <c r="G26" s="551"/>
    </row>
    <row r="27" spans="2:3" ht="8.25" customHeight="1">
      <c r="B27" s="55"/>
      <c r="C27" s="55"/>
    </row>
    <row r="28" spans="1:7" s="30" customFormat="1" ht="18" customHeight="1">
      <c r="A28" s="6"/>
      <c r="B28" s="52" t="s">
        <v>9</v>
      </c>
      <c r="C28" s="52" t="s">
        <v>8</v>
      </c>
      <c r="D28" s="29" t="s">
        <v>158</v>
      </c>
      <c r="E28" s="29"/>
      <c r="F28" s="29"/>
      <c r="G28" s="29"/>
    </row>
    <row r="29" spans="1:7" s="30" customFormat="1" ht="18" customHeight="1">
      <c r="A29" s="6"/>
      <c r="B29" s="52"/>
      <c r="C29" s="52"/>
      <c r="D29" s="29" t="s">
        <v>81</v>
      </c>
      <c r="E29" s="29"/>
      <c r="F29" s="29"/>
      <c r="G29" s="29"/>
    </row>
    <row r="30" spans="2:3" ht="12.75">
      <c r="B30" s="55"/>
      <c r="C30" s="55"/>
    </row>
    <row r="31" spans="2:7" ht="12.75">
      <c r="B31" s="55" t="s">
        <v>6</v>
      </c>
      <c r="C31" s="55" t="s">
        <v>8</v>
      </c>
      <c r="D31" s="59" t="s">
        <v>10</v>
      </c>
      <c r="E31" s="60"/>
      <c r="F31" s="60"/>
      <c r="G31" s="60"/>
    </row>
    <row r="32" spans="2:3" ht="9" customHeight="1">
      <c r="B32" s="55"/>
      <c r="C32" s="55"/>
    </row>
    <row r="33" spans="2:4" ht="18.75" customHeight="1">
      <c r="B33" s="55" t="s">
        <v>7</v>
      </c>
      <c r="C33" s="55" t="s">
        <v>8</v>
      </c>
      <c r="D33" s="61">
        <v>45291</v>
      </c>
    </row>
    <row r="34" spans="2:4" ht="13.5" customHeight="1">
      <c r="B34" s="55"/>
      <c r="C34" s="55"/>
      <c r="D34" s="61"/>
    </row>
    <row r="35" spans="1:7" s="30" customFormat="1" ht="18" customHeight="1">
      <c r="A35" s="6"/>
      <c r="B35" s="52" t="s">
        <v>80</v>
      </c>
      <c r="C35" s="55" t="s">
        <v>8</v>
      </c>
      <c r="D35" s="29" t="s">
        <v>82</v>
      </c>
      <c r="E35" s="29"/>
      <c r="F35" s="29"/>
      <c r="G35" s="29"/>
    </row>
    <row r="36" spans="1:7" s="30" customFormat="1" ht="12.75" customHeight="1">
      <c r="A36" s="6"/>
      <c r="B36" s="52"/>
      <c r="C36" s="52"/>
      <c r="D36" s="29"/>
      <c r="E36" s="29"/>
      <c r="F36" s="29"/>
      <c r="G36" s="29"/>
    </row>
    <row r="37" spans="1:7" s="30" customFormat="1" ht="26.25" customHeight="1">
      <c r="A37" s="6"/>
      <c r="B37" s="52" t="s">
        <v>21</v>
      </c>
      <c r="C37" s="52" t="s">
        <v>8</v>
      </c>
      <c r="D37" s="552" t="s">
        <v>159</v>
      </c>
      <c r="E37" s="552"/>
      <c r="F37" s="552"/>
      <c r="G37" s="552"/>
    </row>
    <row r="38" spans="2:4" ht="12.75">
      <c r="B38" s="55"/>
      <c r="C38" s="55"/>
      <c r="D38" s="61"/>
    </row>
    <row r="39" spans="2:8" ht="16.5" customHeight="1">
      <c r="B39" s="55" t="s">
        <v>23</v>
      </c>
      <c r="C39" s="55" t="s">
        <v>8</v>
      </c>
      <c r="D39" s="550" t="s">
        <v>169</v>
      </c>
      <c r="E39" s="550"/>
      <c r="F39" s="550"/>
      <c r="G39" s="550"/>
      <c r="H39" s="549">
        <v>3.739</v>
      </c>
    </row>
    <row r="40" spans="4:8" ht="15.75" customHeight="1">
      <c r="D40" s="550"/>
      <c r="E40" s="550"/>
      <c r="F40" s="550"/>
      <c r="G40" s="550"/>
      <c r="H40" s="549"/>
    </row>
    <row r="41" ht="15.75" customHeight="1"/>
    <row r="42" spans="2:4" ht="12.75">
      <c r="B42" s="55" t="s">
        <v>68</v>
      </c>
      <c r="C42" s="55" t="s">
        <v>8</v>
      </c>
      <c r="D42" s="6" t="s">
        <v>69</v>
      </c>
    </row>
  </sheetData>
  <sheetProtection/>
  <mergeCells count="11">
    <mergeCell ref="B6:G6"/>
    <mergeCell ref="B7:G7"/>
    <mergeCell ref="D9:G9"/>
    <mergeCell ref="D14:H14"/>
    <mergeCell ref="D13:H13"/>
    <mergeCell ref="H39:H40"/>
    <mergeCell ref="D24:G24"/>
    <mergeCell ref="D26:G26"/>
    <mergeCell ref="D37:G37"/>
    <mergeCell ref="D39:G40"/>
    <mergeCell ref="D22:G22"/>
  </mergeCells>
  <printOptions horizontalCentered="1"/>
  <pageMargins left="0.3937007874015748" right="0.31496062992125984" top="0.8661417322834646" bottom="0.7480314960629921" header="0.31496062992125984" footer="0.31496062992125984"/>
  <pageSetup horizontalDpi="600" verticalDpi="600" orientation="portrait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S39"/>
  <sheetViews>
    <sheetView showGridLines="0" zoomScale="85" zoomScaleNormal="85" zoomScaleSheetLayoutView="70" zoomScalePageLayoutView="0" workbookViewId="0" topLeftCell="A1">
      <selection activeCell="B5" sqref="B5:J5"/>
    </sheetView>
  </sheetViews>
  <sheetFormatPr defaultColWidth="15.7109375" defaultRowHeight="19.5" customHeight="1"/>
  <cols>
    <col min="1" max="1" width="4.28125" style="118" customWidth="1"/>
    <col min="2" max="2" width="32.421875" style="118" customWidth="1"/>
    <col min="3" max="4" width="15.7109375" style="118" customWidth="1"/>
    <col min="5" max="5" width="10.7109375" style="118" customWidth="1"/>
    <col min="6" max="6" width="4.28125" style="118" customWidth="1"/>
    <col min="7" max="7" width="30.8515625" style="118" customWidth="1"/>
    <col min="8" max="8" width="17.57421875" style="118" bestFit="1" customWidth="1"/>
    <col min="9" max="9" width="18.57421875" style="118" bestFit="1" customWidth="1"/>
    <col min="10" max="10" width="10.7109375" style="118" customWidth="1"/>
    <col min="11" max="11" width="0.71875" style="118" customWidth="1"/>
    <col min="12" max="12" width="15.7109375" style="118" customWidth="1"/>
    <col min="13" max="13" width="2.421875" style="118" customWidth="1"/>
    <col min="14" max="19" width="15.7109375" style="118" customWidth="1"/>
    <col min="20" max="16384" width="15.7109375" style="126" customWidth="1"/>
  </cols>
  <sheetData>
    <row r="1" s="128" customFormat="1" ht="15.75" customHeight="1"/>
    <row r="2" s="128" customFormat="1" ht="15.75" customHeight="1">
      <c r="D2" s="150"/>
    </row>
    <row r="3" s="128" customFormat="1" ht="15.75" customHeight="1">
      <c r="D3" s="150"/>
    </row>
    <row r="4" spans="1:19" s="152" customFormat="1" ht="18" customHeight="1">
      <c r="A4" s="128"/>
      <c r="B4" s="128"/>
      <c r="C4" s="128"/>
      <c r="D4" s="128"/>
      <c r="E4" s="128"/>
      <c r="F4" s="128"/>
      <c r="G4" s="128"/>
      <c r="H4" s="117"/>
      <c r="I4" s="117"/>
      <c r="J4" s="117"/>
      <c r="K4" s="117"/>
      <c r="L4" s="117"/>
      <c r="M4" s="117"/>
      <c r="N4" s="117"/>
      <c r="O4" s="151"/>
      <c r="P4" s="151"/>
      <c r="Q4" s="151"/>
      <c r="R4" s="151"/>
      <c r="S4" s="151"/>
    </row>
    <row r="5" spans="1:19" s="152" customFormat="1" ht="19.5" customHeight="1">
      <c r="A5" s="128"/>
      <c r="B5" s="546" t="s">
        <v>171</v>
      </c>
      <c r="C5" s="546"/>
      <c r="D5" s="546"/>
      <c r="E5" s="546"/>
      <c r="F5" s="546"/>
      <c r="G5" s="546"/>
      <c r="H5" s="546"/>
      <c r="I5" s="546"/>
      <c r="J5" s="546"/>
      <c r="K5" s="117"/>
      <c r="L5" s="117"/>
      <c r="M5" s="117"/>
      <c r="N5" s="117"/>
      <c r="O5" s="151"/>
      <c r="P5" s="151"/>
      <c r="Q5" s="151"/>
      <c r="R5" s="151"/>
      <c r="S5" s="151"/>
    </row>
    <row r="6" spans="1:19" s="152" customFormat="1" ht="19.5" customHeight="1">
      <c r="A6" s="128"/>
      <c r="B6" s="554" t="s">
        <v>18</v>
      </c>
      <c r="C6" s="554"/>
      <c r="D6" s="554"/>
      <c r="E6" s="554"/>
      <c r="F6" s="554"/>
      <c r="G6" s="554"/>
      <c r="H6" s="554"/>
      <c r="I6" s="554"/>
      <c r="J6" s="554"/>
      <c r="K6" s="117"/>
      <c r="L6" s="117"/>
      <c r="M6" s="117"/>
      <c r="N6" s="117"/>
      <c r="O6" s="151"/>
      <c r="P6" s="151"/>
      <c r="Q6" s="151"/>
      <c r="R6" s="151"/>
      <c r="S6" s="151"/>
    </row>
    <row r="7" spans="1:19" s="152" customFormat="1" ht="18" customHeight="1">
      <c r="A7" s="128"/>
      <c r="B7" s="547" t="str">
        <f>+Indice!B7</f>
        <v>AL 30 DE NOVIEMBRE 2023</v>
      </c>
      <c r="C7" s="547"/>
      <c r="D7" s="547"/>
      <c r="E7" s="547"/>
      <c r="F7" s="547"/>
      <c r="G7" s="547"/>
      <c r="H7" s="547"/>
      <c r="I7" s="547"/>
      <c r="J7" s="547"/>
      <c r="K7" s="117"/>
      <c r="L7" s="117"/>
      <c r="M7" s="117"/>
      <c r="N7" s="117"/>
      <c r="O7" s="151"/>
      <c r="P7" s="151"/>
      <c r="Q7" s="151"/>
      <c r="R7" s="151"/>
      <c r="S7" s="151"/>
    </row>
    <row r="8" spans="1:19" s="152" customFormat="1" ht="19.5" customHeight="1">
      <c r="A8" s="128"/>
      <c r="B8" s="547"/>
      <c r="C8" s="547"/>
      <c r="D8" s="547"/>
      <c r="E8" s="547"/>
      <c r="F8" s="547"/>
      <c r="G8" s="547"/>
      <c r="H8" s="547"/>
      <c r="I8" s="547"/>
      <c r="J8" s="547"/>
      <c r="K8" s="117"/>
      <c r="L8" s="117"/>
      <c r="M8" s="117"/>
      <c r="N8" s="117"/>
      <c r="O8" s="151"/>
      <c r="P8" s="151"/>
      <c r="Q8" s="151"/>
      <c r="R8" s="151"/>
      <c r="S8" s="151"/>
    </row>
    <row r="9" spans="1:19" s="152" customFormat="1" ht="15.75" customHeight="1">
      <c r="A9" s="128"/>
      <c r="B9" s="555" t="s">
        <v>160</v>
      </c>
      <c r="C9" s="555"/>
      <c r="D9" s="555"/>
      <c r="E9" s="555"/>
      <c r="F9" s="555"/>
      <c r="G9" s="555"/>
      <c r="H9" s="259"/>
      <c r="I9" s="259"/>
      <c r="J9" s="259"/>
      <c r="K9" s="117"/>
      <c r="L9" s="196"/>
      <c r="M9" s="117"/>
      <c r="N9" s="117"/>
      <c r="O9" s="151"/>
      <c r="P9" s="151"/>
      <c r="Q9" s="151"/>
      <c r="R9" s="151"/>
      <c r="S9" s="151"/>
    </row>
    <row r="10" spans="1:19" s="152" customFormat="1" ht="12" customHeight="1">
      <c r="A10" s="116"/>
      <c r="B10" s="116"/>
      <c r="C10" s="116"/>
      <c r="D10" s="116"/>
      <c r="E10" s="116"/>
      <c r="F10" s="116"/>
      <c r="G10" s="116"/>
      <c r="H10" s="117"/>
      <c r="I10" s="117"/>
      <c r="J10" s="117"/>
      <c r="K10" s="117"/>
      <c r="L10" s="153"/>
      <c r="M10" s="117"/>
      <c r="N10" s="117"/>
      <c r="O10" s="151"/>
      <c r="P10" s="151"/>
      <c r="Q10" s="151"/>
      <c r="R10" s="151"/>
      <c r="S10" s="151"/>
    </row>
    <row r="11" spans="2:10" ht="19.5" customHeight="1">
      <c r="B11" s="556" t="s">
        <v>152</v>
      </c>
      <c r="C11" s="557"/>
      <c r="D11" s="557"/>
      <c r="E11" s="558"/>
      <c r="G11" s="556" t="s">
        <v>31</v>
      </c>
      <c r="H11" s="557"/>
      <c r="I11" s="557"/>
      <c r="J11" s="558"/>
    </row>
    <row r="12" spans="2:10" ht="19.5" customHeight="1">
      <c r="B12" s="119"/>
      <c r="C12" s="408" t="s">
        <v>75</v>
      </c>
      <c r="D12" s="409" t="s">
        <v>161</v>
      </c>
      <c r="E12" s="405" t="s">
        <v>27</v>
      </c>
      <c r="G12" s="122"/>
      <c r="H12" s="402" t="s">
        <v>75</v>
      </c>
      <c r="I12" s="402" t="str">
        <f>+D12</f>
        <v>Soles</v>
      </c>
      <c r="J12" s="478" t="s">
        <v>224</v>
      </c>
    </row>
    <row r="13" spans="2:15" ht="19.5" customHeight="1">
      <c r="B13" s="123" t="s">
        <v>71</v>
      </c>
      <c r="C13" s="403">
        <f>(+'DEP-C2'!C18+'DEP-C2'!C42)/1000</f>
        <v>7883.29195953</v>
      </c>
      <c r="D13" s="403">
        <f>(+'DEP-C2'!D18+'DEP-C2'!D42)/1000</f>
        <v>29475.628636686666</v>
      </c>
      <c r="E13" s="406">
        <f>+C13/$C$15</f>
        <v>0.8002773227326689</v>
      </c>
      <c r="G13" s="123" t="s">
        <v>72</v>
      </c>
      <c r="H13" s="403">
        <f>+C21+C22+C23+C24</f>
        <v>4146.589875809999</v>
      </c>
      <c r="I13" s="403">
        <f>+D21+D22+D23+D24</f>
        <v>15504.09954567</v>
      </c>
      <c r="J13" s="476">
        <f>+H13/$H$15</f>
        <v>0.42094366938573463</v>
      </c>
      <c r="N13" s="197"/>
      <c r="O13" s="197"/>
    </row>
    <row r="14" spans="2:15" ht="19.5" customHeight="1">
      <c r="B14" s="123" t="s">
        <v>70</v>
      </c>
      <c r="C14" s="403">
        <f>(+'DEP-C2'!C14+'DEP-C2'!C38)/1000</f>
        <v>1967.4082110200002</v>
      </c>
      <c r="D14" s="403">
        <f>(+'DEP-C2'!D14+'DEP-C2'!D38)/1000</f>
        <v>7356.139301002551</v>
      </c>
      <c r="E14" s="406">
        <f>+C14/$C$15</f>
        <v>0.199722677267331</v>
      </c>
      <c r="G14" s="123" t="s">
        <v>73</v>
      </c>
      <c r="H14" s="403">
        <f>+C20</f>
        <v>5704.11029474</v>
      </c>
      <c r="I14" s="403">
        <f>+D20</f>
        <v>21327.668392030002</v>
      </c>
      <c r="J14" s="476">
        <f>+H14/$H$15</f>
        <v>0.5790563306142653</v>
      </c>
      <c r="O14" s="154"/>
    </row>
    <row r="15" spans="2:15" ht="19.5" customHeight="1">
      <c r="B15" s="124" t="s">
        <v>28</v>
      </c>
      <c r="C15" s="404">
        <f>SUM(C13:C14)</f>
        <v>9850.70017055</v>
      </c>
      <c r="D15" s="404">
        <f>SUM(D13:D14)</f>
        <v>36831.76793768922</v>
      </c>
      <c r="E15" s="407">
        <f>SUM(E13:E14)</f>
        <v>1</v>
      </c>
      <c r="G15" s="124" t="s">
        <v>28</v>
      </c>
      <c r="H15" s="404">
        <f>SUM(H13:H14)</f>
        <v>9850.70017055</v>
      </c>
      <c r="I15" s="404">
        <f>SUM(I13:I14)</f>
        <v>36831.7679377</v>
      </c>
      <c r="J15" s="477">
        <f>SUM(J13:J14)</f>
        <v>1</v>
      </c>
      <c r="O15" s="154"/>
    </row>
    <row r="16" spans="2:10" ht="19.5" customHeight="1">
      <c r="B16" s="121"/>
      <c r="C16" s="484"/>
      <c r="D16" s="268"/>
      <c r="E16" s="220"/>
      <c r="G16" s="121"/>
      <c r="H16" s="269"/>
      <c r="I16" s="269"/>
      <c r="J16" s="220"/>
    </row>
    <row r="17" spans="2:8" ht="19.5" customHeight="1">
      <c r="B17" s="162"/>
      <c r="C17" s="270"/>
      <c r="H17" s="125"/>
    </row>
    <row r="18" spans="2:12" ht="19.5" customHeight="1">
      <c r="B18" s="556" t="s">
        <v>66</v>
      </c>
      <c r="C18" s="557"/>
      <c r="D18" s="557"/>
      <c r="E18" s="558"/>
      <c r="G18" s="556" t="s">
        <v>61</v>
      </c>
      <c r="H18" s="557"/>
      <c r="I18" s="557"/>
      <c r="J18" s="558"/>
      <c r="L18" s="125"/>
    </row>
    <row r="19" spans="2:10" ht="19.5" customHeight="1">
      <c r="B19" s="122"/>
      <c r="C19" s="402" t="s">
        <v>75</v>
      </c>
      <c r="D19" s="402" t="str">
        <f>+D12</f>
        <v>Soles</v>
      </c>
      <c r="E19" s="410" t="s">
        <v>27</v>
      </c>
      <c r="G19" s="122"/>
      <c r="H19" s="402" t="s">
        <v>75</v>
      </c>
      <c r="I19" s="402" t="str">
        <f>+I12</f>
        <v>Soles</v>
      </c>
      <c r="J19" s="410" t="s">
        <v>27</v>
      </c>
    </row>
    <row r="20" spans="2:12" ht="19.5" customHeight="1">
      <c r="B20" s="123" t="s">
        <v>73</v>
      </c>
      <c r="C20" s="403">
        <f>+(+'DEP-C7'!D20+'DEP-C7'!D38)/1000</f>
        <v>5704.11029474</v>
      </c>
      <c r="D20" s="403">
        <f>+(+'DEP-C7'!E20+'DEP-C7'!E38)/1000</f>
        <v>21327.668392030002</v>
      </c>
      <c r="E20" s="406">
        <f>+C20/$C$25</f>
        <v>0.5790563306142653</v>
      </c>
      <c r="G20" s="123" t="s">
        <v>75</v>
      </c>
      <c r="H20" s="403">
        <f>('DEP-C3'!C22+'DEP-C3'!C57)/1000</f>
        <v>7288.32920424</v>
      </c>
      <c r="I20" s="403">
        <f>('DEP-C3'!D22+'DEP-C3'!D57)/1000</f>
        <v>27251.062894649996</v>
      </c>
      <c r="J20" s="406">
        <f>+H20/$H$24</f>
        <v>0.7398793058415732</v>
      </c>
      <c r="L20" s="155"/>
    </row>
    <row r="21" spans="2:12" ht="19.5" customHeight="1">
      <c r="B21" s="123" t="s">
        <v>74</v>
      </c>
      <c r="C21" s="403">
        <f>+(+'DEP-C7'!D15+'DEP-C7'!D30+'DEP-C7'!D72+'DEP-C7'!D76)/1000</f>
        <v>2631.6370889799996</v>
      </c>
      <c r="D21" s="403">
        <f>+(+'DEP-C7'!E15+'DEP-C7'!E30+'DEP-C7'!E73+'DEP-C7'!E76)/1000</f>
        <v>9839.69107568</v>
      </c>
      <c r="E21" s="406">
        <f>+C21/$C$25</f>
        <v>0.2671522880015813</v>
      </c>
      <c r="G21" s="123" t="s">
        <v>161</v>
      </c>
      <c r="H21" s="403">
        <f>('DEP-C3'!C14+'DEP-C3'!C49)/1000</f>
        <v>2106.7179548599997</v>
      </c>
      <c r="I21" s="403">
        <f>(+'DEP-C3'!D14+'DEP-C3'!D49)/1000</f>
        <v>7877.01843322302</v>
      </c>
      <c r="J21" s="406">
        <f>+H21/$H$24</f>
        <v>0.21386479320102728</v>
      </c>
      <c r="L21" s="168"/>
    </row>
    <row r="22" spans="2:12" ht="19.5" customHeight="1">
      <c r="B22" s="123" t="s">
        <v>210</v>
      </c>
      <c r="C22" s="403">
        <f>+('DEP-C7'!D22+'DEP-C7'!D41)/1000</f>
        <v>447.40254468</v>
      </c>
      <c r="D22" s="403">
        <f>+('DEP-C7'!E22+'DEP-C7'!E41)/1000</f>
        <v>1672.83811457</v>
      </c>
      <c r="E22" s="406">
        <f>+C22/$C$25</f>
        <v>0.04541834965372009</v>
      </c>
      <c r="G22" s="123" t="s">
        <v>76</v>
      </c>
      <c r="H22" s="403">
        <f>+'DEP-C3'!C26/1000</f>
        <v>135.21478151</v>
      </c>
      <c r="I22" s="403">
        <f>+'DEP-C3'!D26/1000</f>
        <v>505.56806806000003</v>
      </c>
      <c r="J22" s="406">
        <f>+H22/$H$24</f>
        <v>0.013726413266971913</v>
      </c>
      <c r="L22" s="198"/>
    </row>
    <row r="23" spans="2:12" ht="19.5" customHeight="1">
      <c r="B23" s="123" t="s">
        <v>124</v>
      </c>
      <c r="C23" s="403">
        <f>+('DEP-C7'!D18+'DEP-C7'!D36+'DEP-C7'!D86)/1000</f>
        <v>434.18352608</v>
      </c>
      <c r="D23" s="403">
        <f>(+'DEP-C7'!E18+'DEP-C7'!E36+'DEP-C7'!E86)/1000</f>
        <v>1623.41220402</v>
      </c>
      <c r="E23" s="406">
        <f>+C23/$C$25</f>
        <v>0.04407641269785576</v>
      </c>
      <c r="G23" s="123" t="s">
        <v>77</v>
      </c>
      <c r="H23" s="232">
        <f>+'DEP-C3'!C30/1000</f>
        <v>320.43822994</v>
      </c>
      <c r="I23" s="232">
        <f>+'DEP-C3'!D30/1000</f>
        <v>1198.11854174</v>
      </c>
      <c r="J23" s="406">
        <f>+H23/$H$24</f>
        <v>0.032529487690427676</v>
      </c>
      <c r="L23" s="168"/>
    </row>
    <row r="24" spans="2:12" ht="19.5" customHeight="1">
      <c r="B24" s="123" t="s">
        <v>36</v>
      </c>
      <c r="C24" s="403">
        <f>+('DEP-C7'!D25+'DEP-C7'!D43+'DEP-C7'!D88)/1000</f>
        <v>633.36671607</v>
      </c>
      <c r="D24" s="403">
        <f>+('DEP-C7'!E25+'DEP-C7'!E43+'DEP-C7'!E88)/1000</f>
        <v>2368.1581514</v>
      </c>
      <c r="E24" s="406">
        <f>+C24/$C$25</f>
        <v>0.06429661903257755</v>
      </c>
      <c r="G24" s="124" t="s">
        <v>28</v>
      </c>
      <c r="H24" s="404">
        <f>SUM(H20:H23)</f>
        <v>9850.700170549999</v>
      </c>
      <c r="I24" s="404">
        <f>SUM(I20:I23)</f>
        <v>36831.767937673016</v>
      </c>
      <c r="J24" s="407">
        <f>SUM(J20:J23)</f>
        <v>1</v>
      </c>
      <c r="L24" s="199"/>
    </row>
    <row r="25" spans="2:5" ht="19.5" customHeight="1">
      <c r="B25" s="124" t="s">
        <v>28</v>
      </c>
      <c r="C25" s="404">
        <f>SUM(C20:C24)</f>
        <v>9850.70017055</v>
      </c>
      <c r="D25" s="404">
        <f>SUM(D20:D24)</f>
        <v>36831.7679377</v>
      </c>
      <c r="E25" s="407">
        <f>SUM(E20:E24)</f>
        <v>1</v>
      </c>
    </row>
    <row r="26" spans="3:9" ht="19.5" customHeight="1">
      <c r="C26" s="232"/>
      <c r="H26" s="168"/>
      <c r="I26" s="168"/>
    </row>
    <row r="27" spans="2:8" ht="19.5" customHeight="1">
      <c r="B27" s="121"/>
      <c r="C27" s="271"/>
      <c r="D27" s="272"/>
      <c r="E27" s="220"/>
      <c r="G27" s="222"/>
      <c r="H27" s="232"/>
    </row>
    <row r="28" spans="2:10" ht="19.5" customHeight="1">
      <c r="B28" s="556" t="s">
        <v>29</v>
      </c>
      <c r="C28" s="557"/>
      <c r="D28" s="557"/>
      <c r="E28" s="558"/>
      <c r="G28" s="556" t="s">
        <v>30</v>
      </c>
      <c r="H28" s="557"/>
      <c r="I28" s="557"/>
      <c r="J28" s="558"/>
    </row>
    <row r="29" spans="2:10" ht="19.5" customHeight="1">
      <c r="B29" s="122"/>
      <c r="C29" s="402" t="s">
        <v>75</v>
      </c>
      <c r="D29" s="402" t="str">
        <f>+D19</f>
        <v>Soles</v>
      </c>
      <c r="E29" s="410" t="s">
        <v>27</v>
      </c>
      <c r="G29" s="122"/>
      <c r="H29" s="120" t="s">
        <v>75</v>
      </c>
      <c r="I29" s="120" t="str">
        <f>+I19</f>
        <v>Soles</v>
      </c>
      <c r="J29" s="411" t="s">
        <v>27</v>
      </c>
    </row>
    <row r="30" spans="2:14" ht="19.5" customHeight="1">
      <c r="B30" s="123" t="s">
        <v>90</v>
      </c>
      <c r="C30" s="403">
        <f>(+'DEP-C2'!C15+'DEP-C2'!C19+'DEP-C2'!C39+'DEP-C2'!C43)/1000</f>
        <v>4359.83581582</v>
      </c>
      <c r="D30" s="403">
        <f>(+'DEP-C2'!D15+'DEP-C2'!D19+'DEP-C2'!D39+'DEP-C2'!D43)/1000</f>
        <v>16301.42611535302</v>
      </c>
      <c r="E30" s="406">
        <f>+C30/$C$32</f>
        <v>0.44259146460008175</v>
      </c>
      <c r="G30" s="123" t="s">
        <v>78</v>
      </c>
      <c r="H30" s="403">
        <f>'DEP-C2'!C22/1000</f>
        <v>8926.023944569999</v>
      </c>
      <c r="I30" s="403">
        <f>+'DEP-C2'!D22/1000</f>
        <v>33374.40352875</v>
      </c>
      <c r="J30" s="406">
        <f>+H30/$H$32</f>
        <v>0.9061309135421212</v>
      </c>
      <c r="N30" s="155"/>
    </row>
    <row r="31" spans="2:14" ht="19.5" customHeight="1">
      <c r="B31" s="123" t="s">
        <v>91</v>
      </c>
      <c r="C31" s="403">
        <f>(+'DEP-C2'!C16+'DEP-C2'!C20+'DEP-C2'!C40+'DEP-C2'!C44)/1000</f>
        <v>5490.864354730001</v>
      </c>
      <c r="D31" s="403">
        <f>(+'DEP-C2'!D16+'DEP-C2'!D20+'DEP-C2'!D40+'DEP-C2'!D44)/1000</f>
        <v>20530.3418223362</v>
      </c>
      <c r="E31" s="406">
        <f>+C31/$C$32</f>
        <v>0.5574085353999182</v>
      </c>
      <c r="G31" s="123" t="s">
        <v>79</v>
      </c>
      <c r="H31" s="403">
        <f>+'DEP-C2'!C46/1000</f>
        <v>924.6762259800001</v>
      </c>
      <c r="I31" s="403">
        <f>+'DEP-C2'!D46/1000</f>
        <v>3457.36440893922</v>
      </c>
      <c r="J31" s="406">
        <f>+H31/$H$32</f>
        <v>0.09386908645787889</v>
      </c>
      <c r="N31" s="156"/>
    </row>
    <row r="32" spans="2:14" ht="19.5" customHeight="1">
      <c r="B32" s="124" t="s">
        <v>28</v>
      </c>
      <c r="C32" s="404">
        <f>SUM(C30:C31)</f>
        <v>9850.70017055</v>
      </c>
      <c r="D32" s="404">
        <f>SUM(D30:D31)</f>
        <v>36831.76793768922</v>
      </c>
      <c r="E32" s="407">
        <f>SUM(E30:E31)</f>
        <v>1</v>
      </c>
      <c r="G32" s="124" t="s">
        <v>28</v>
      </c>
      <c r="H32" s="404">
        <f>SUM(H30:H31)</f>
        <v>9850.700170549999</v>
      </c>
      <c r="I32" s="404">
        <f>SUM(I30:I31)</f>
        <v>36831.76793768922</v>
      </c>
      <c r="J32" s="407">
        <f>SUM(J30:J31)</f>
        <v>1</v>
      </c>
      <c r="N32" s="154"/>
    </row>
    <row r="33" ht="8.25" customHeight="1"/>
    <row r="34" spans="2:10" ht="15.75" customHeight="1">
      <c r="B34" s="233"/>
      <c r="C34" s="273"/>
      <c r="D34" s="274"/>
      <c r="E34" s="233"/>
      <c r="F34" s="233"/>
      <c r="G34" s="233"/>
      <c r="H34" s="274"/>
      <c r="I34" s="274"/>
      <c r="J34" s="233"/>
    </row>
    <row r="35" spans="2:10" ht="5.25" customHeight="1">
      <c r="B35" s="234"/>
      <c r="C35" s="234"/>
      <c r="D35" s="234"/>
      <c r="E35" s="234"/>
      <c r="F35" s="234"/>
      <c r="G35" s="234"/>
      <c r="H35" s="234"/>
      <c r="J35" s="235"/>
    </row>
    <row r="36" spans="2:9" ht="15.75" customHeight="1">
      <c r="B36" s="236"/>
      <c r="C36" s="237"/>
      <c r="D36" s="237"/>
      <c r="E36" s="238"/>
      <c r="F36" s="84"/>
      <c r="G36" s="84"/>
      <c r="H36" s="239"/>
      <c r="I36" s="168"/>
    </row>
    <row r="37" spans="2:8" ht="15.75" customHeight="1">
      <c r="B37" s="559"/>
      <c r="C37" s="560"/>
      <c r="D37" s="560"/>
      <c r="E37" s="560"/>
      <c r="F37" s="84"/>
      <c r="G37" s="84"/>
      <c r="H37" s="84"/>
    </row>
    <row r="38" spans="2:6" s="76" customFormat="1" ht="15.75" customHeight="1">
      <c r="B38" s="84"/>
      <c r="C38" s="240"/>
      <c r="D38" s="241"/>
      <c r="E38" s="84"/>
      <c r="F38" s="249"/>
    </row>
    <row r="39" spans="2:6" s="76" customFormat="1" ht="15.75" customHeight="1">
      <c r="B39" s="84"/>
      <c r="C39" s="157"/>
      <c r="D39" s="84"/>
      <c r="E39" s="84"/>
      <c r="F39" s="249"/>
    </row>
  </sheetData>
  <sheetProtection/>
  <mergeCells count="12">
    <mergeCell ref="B37:E37"/>
    <mergeCell ref="B18:E18"/>
    <mergeCell ref="G18:J18"/>
    <mergeCell ref="G28:J28"/>
    <mergeCell ref="B28:E28"/>
    <mergeCell ref="B6:J6"/>
    <mergeCell ref="B9:G9"/>
    <mergeCell ref="B5:J5"/>
    <mergeCell ref="B7:J7"/>
    <mergeCell ref="B11:E11"/>
    <mergeCell ref="G11:J11"/>
    <mergeCell ref="B8:J8"/>
  </mergeCells>
  <printOptions horizontalCentered="1"/>
  <pageMargins left="0.1968503937007874" right="0.1968503937007874" top="0.32" bottom="0.31496062992125984" header="0.31496062992125984" footer="0.31496062992125984"/>
  <pageSetup horizontalDpi="600" verticalDpi="600" orientation="landscape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I88"/>
  <sheetViews>
    <sheetView showGridLines="0" zoomScale="80" zoomScaleNormal="80" zoomScalePageLayoutView="0" workbookViewId="0" topLeftCell="A1">
      <selection activeCell="B5" sqref="B5:H5"/>
    </sheetView>
  </sheetViews>
  <sheetFormatPr defaultColWidth="11.421875" defaultRowHeight="12.75"/>
  <cols>
    <col min="1" max="1" width="2.421875" style="6" customWidth="1"/>
    <col min="2" max="4" width="20.7109375" style="6" customWidth="1"/>
    <col min="5" max="5" width="7.00390625" style="6" customWidth="1"/>
    <col min="6" max="8" width="20.7109375" style="6" customWidth="1"/>
    <col min="9" max="16384" width="11.421875" style="6" customWidth="1"/>
  </cols>
  <sheetData>
    <row r="1" s="4" customFormat="1" ht="15.75" customHeight="1"/>
    <row r="2" s="4" customFormat="1" ht="15.75" customHeight="1">
      <c r="D2" s="5"/>
    </row>
    <row r="3" s="4" customFormat="1" ht="15.75" customHeight="1">
      <c r="D3" s="5"/>
    </row>
    <row r="4" s="4" customFormat="1" ht="18" customHeight="1"/>
    <row r="5" spans="2:8" s="4" customFormat="1" ht="19.5" customHeight="1">
      <c r="B5" s="546" t="s">
        <v>172</v>
      </c>
      <c r="C5" s="546"/>
      <c r="D5" s="546"/>
      <c r="E5" s="546"/>
      <c r="F5" s="546"/>
      <c r="G5" s="546"/>
      <c r="H5" s="546"/>
    </row>
    <row r="6" spans="2:8" s="4" customFormat="1" ht="19.5" customHeight="1">
      <c r="B6" s="554" t="s">
        <v>18</v>
      </c>
      <c r="C6" s="554"/>
      <c r="D6" s="554"/>
      <c r="E6" s="554"/>
      <c r="F6" s="554"/>
      <c r="G6" s="554"/>
      <c r="H6" s="554"/>
    </row>
    <row r="7" spans="2:8" s="4" customFormat="1" ht="18" customHeight="1">
      <c r="B7" s="547" t="str">
        <f>+Indice!B7</f>
        <v>AL 30 DE NOVIEMBRE 2023</v>
      </c>
      <c r="C7" s="547"/>
      <c r="D7" s="547"/>
      <c r="E7" s="547"/>
      <c r="F7" s="547"/>
      <c r="G7" s="547"/>
      <c r="H7" s="547"/>
    </row>
    <row r="8" spans="2:9" s="4" customFormat="1" ht="24.75" customHeight="1">
      <c r="B8" s="259"/>
      <c r="C8" s="259"/>
      <c r="D8" s="259"/>
      <c r="E8" s="259"/>
      <c r="F8" s="259"/>
      <c r="G8" s="259"/>
      <c r="H8" s="259"/>
      <c r="I8" s="47"/>
    </row>
    <row r="9" spans="2:8" ht="17.25" customHeight="1">
      <c r="B9" s="84"/>
      <c r="C9" s="84"/>
      <c r="D9" s="84"/>
      <c r="E9" s="84"/>
      <c r="F9" s="84"/>
      <c r="G9" s="84"/>
      <c r="H9" s="84"/>
    </row>
    <row r="10" spans="2:8" ht="16.5">
      <c r="B10" s="563" t="str">
        <f>+Resumen!B11:E11</f>
        <v>TIPO DE DEUDA</v>
      </c>
      <c r="C10" s="563"/>
      <c r="D10" s="563"/>
      <c r="E10" s="88"/>
      <c r="F10" s="563" t="s">
        <v>31</v>
      </c>
      <c r="G10" s="563"/>
      <c r="H10" s="563"/>
    </row>
    <row r="11" spans="2:8" ht="12.75">
      <c r="B11" s="84"/>
      <c r="C11" s="84"/>
      <c r="D11" s="84"/>
      <c r="E11" s="84"/>
      <c r="F11" s="84"/>
      <c r="G11" s="84"/>
      <c r="H11" s="84"/>
    </row>
    <row r="28" spans="2:8" s="23" customFormat="1" ht="16.5">
      <c r="B28" s="563" t="str">
        <f>+Resumen!B18:E18</f>
        <v>GRUPO DEL ACREEDOR</v>
      </c>
      <c r="C28" s="563"/>
      <c r="D28" s="563"/>
      <c r="F28" s="563" t="s">
        <v>61</v>
      </c>
      <c r="G28" s="563"/>
      <c r="H28" s="563"/>
    </row>
    <row r="48" spans="2:8" s="23" customFormat="1" ht="16.5">
      <c r="B48" s="563" t="s">
        <v>29</v>
      </c>
      <c r="C48" s="563"/>
      <c r="D48" s="563"/>
      <c r="F48" s="563" t="s">
        <v>30</v>
      </c>
      <c r="G48" s="563"/>
      <c r="H48" s="563"/>
    </row>
    <row r="66" spans="2:8" ht="30" customHeight="1">
      <c r="B66" s="564"/>
      <c r="C66" s="564"/>
      <c r="D66" s="564"/>
      <c r="E66" s="564"/>
      <c r="F66" s="564"/>
      <c r="G66" s="564"/>
      <c r="H66" s="564"/>
    </row>
    <row r="67" spans="2:8" ht="9" customHeight="1">
      <c r="B67" s="48"/>
      <c r="C67" s="48"/>
      <c r="D67" s="48"/>
      <c r="E67" s="48"/>
      <c r="F67" s="48"/>
      <c r="G67" s="48"/>
      <c r="H67" s="48"/>
    </row>
    <row r="68" spans="2:8" ht="15.75" customHeight="1">
      <c r="B68" s="49"/>
      <c r="C68" s="50"/>
      <c r="D68" s="50"/>
      <c r="E68" s="50"/>
      <c r="F68" s="51"/>
      <c r="G68" s="51"/>
      <c r="H68" s="51"/>
    </row>
    <row r="69" spans="2:8" ht="15.75" customHeight="1">
      <c r="B69" s="561"/>
      <c r="C69" s="562"/>
      <c r="D69" s="562"/>
      <c r="E69" s="562"/>
      <c r="F69" s="51"/>
      <c r="G69" s="51"/>
      <c r="H69" s="51"/>
    </row>
    <row r="70" spans="2:8" ht="15.75" customHeight="1">
      <c r="B70" s="561"/>
      <c r="C70" s="562"/>
      <c r="D70" s="562"/>
      <c r="E70" s="562"/>
      <c r="F70" s="51"/>
      <c r="G70" s="51"/>
      <c r="H70" s="51"/>
    </row>
    <row r="71" ht="12.75">
      <c r="G71" s="2"/>
    </row>
    <row r="72" ht="12.75">
      <c r="G72" s="2"/>
    </row>
    <row r="73" ht="12.75">
      <c r="G73" s="2"/>
    </row>
    <row r="74" ht="12.75">
      <c r="G74" s="2"/>
    </row>
    <row r="75" ht="12.75">
      <c r="G75" s="2"/>
    </row>
    <row r="76" ht="12.75">
      <c r="G76" s="2"/>
    </row>
    <row r="77" ht="12.75">
      <c r="G77" s="2"/>
    </row>
    <row r="78" ht="12.75">
      <c r="G78" s="2"/>
    </row>
    <row r="79" ht="12.75">
      <c r="G79" s="2"/>
    </row>
    <row r="80" ht="12.75">
      <c r="G80" s="2"/>
    </row>
    <row r="81" ht="12.75">
      <c r="G81" s="2"/>
    </row>
    <row r="82" ht="12.75">
      <c r="G82" s="2"/>
    </row>
    <row r="83" ht="12.75">
      <c r="G83" s="2"/>
    </row>
    <row r="84" ht="12.75">
      <c r="G84" s="2"/>
    </row>
    <row r="85" ht="12.75">
      <c r="G85" s="2"/>
    </row>
    <row r="86" ht="12.75">
      <c r="G86" s="2"/>
    </row>
    <row r="87" ht="12.75">
      <c r="G87" s="2"/>
    </row>
    <row r="88" ht="12.75">
      <c r="G88" s="2"/>
    </row>
  </sheetData>
  <sheetProtection/>
  <mergeCells count="12">
    <mergeCell ref="B70:E70"/>
    <mergeCell ref="B28:D28"/>
    <mergeCell ref="F28:H28"/>
    <mergeCell ref="B66:H66"/>
    <mergeCell ref="B48:D48"/>
    <mergeCell ref="B6:H6"/>
    <mergeCell ref="B69:E69"/>
    <mergeCell ref="F48:H48"/>
    <mergeCell ref="B5:H5"/>
    <mergeCell ref="B7:H7"/>
    <mergeCell ref="B10:D10"/>
    <mergeCell ref="F10:H10"/>
  </mergeCells>
  <printOptions horizontalCentered="1"/>
  <pageMargins left="0.5905511811023623" right="0.15748031496062992" top="0.7874015748031497" bottom="0.7874015748031497" header="0.31496062992125984" footer="0.31496062992125984"/>
  <pageSetup horizontalDpi="600" verticalDpi="600" orientation="portrait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K51"/>
  <sheetViews>
    <sheetView showGridLines="0" zoomScale="75" zoomScaleNormal="75" zoomScalePageLayoutView="0" workbookViewId="0" topLeftCell="A1">
      <selection activeCell="B5" sqref="B5"/>
    </sheetView>
  </sheetViews>
  <sheetFormatPr defaultColWidth="15.7109375" defaultRowHeight="12.75"/>
  <cols>
    <col min="1" max="1" width="4.28125" style="9" customWidth="1"/>
    <col min="2" max="2" width="31.57421875" style="9" customWidth="1"/>
    <col min="3" max="6" width="12.28125" style="9" customWidth="1"/>
    <col min="7" max="8" width="14.7109375" style="9" hidden="1" customWidth="1"/>
    <col min="9" max="10" width="11.7109375" style="10" hidden="1" customWidth="1"/>
    <col min="11" max="17" width="12.7109375" style="10" hidden="1" customWidth="1"/>
    <col min="18" max="22" width="12.28125" style="10" customWidth="1"/>
    <col min="23" max="25" width="12.28125" style="9" customWidth="1"/>
    <col min="26" max="29" width="9.7109375" style="9" hidden="1" customWidth="1"/>
    <col min="30" max="36" width="9.140625" style="9" hidden="1" customWidth="1"/>
    <col min="37" max="37" width="12.28125" style="9" customWidth="1"/>
    <col min="38" max="43" width="10.7109375" style="9" hidden="1" customWidth="1"/>
    <col min="44" max="48" width="9.140625" style="9" hidden="1" customWidth="1"/>
    <col min="49" max="49" width="12.28125" style="9" customWidth="1"/>
    <col min="50" max="58" width="10.28125" style="9" customWidth="1"/>
    <col min="59" max="60" width="9.140625" style="9" customWidth="1"/>
    <col min="61" max="61" width="9.140625" style="9" hidden="1" customWidth="1"/>
    <col min="62" max="247" width="11.421875" style="9" customWidth="1"/>
    <col min="248" max="248" width="25.7109375" style="9" customWidth="1"/>
    <col min="249" max="16384" width="15.7109375" style="9" customWidth="1"/>
  </cols>
  <sheetData>
    <row r="1" ht="12.75">
      <c r="B1" s="8"/>
    </row>
    <row r="2" spans="2:22" s="11" customFormat="1" ht="18">
      <c r="B2" s="599"/>
      <c r="C2" s="599"/>
      <c r="D2" s="599"/>
      <c r="E2" s="599"/>
      <c r="F2" s="599"/>
      <c r="G2" s="21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</row>
    <row r="3" spans="2:22" s="11" customFormat="1" ht="18">
      <c r="B3" s="599"/>
      <c r="C3" s="599"/>
      <c r="D3" s="599"/>
      <c r="E3" s="599"/>
      <c r="F3" s="599"/>
      <c r="G3" s="21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</row>
    <row r="5" spans="2:22" s="114" customFormat="1" ht="18">
      <c r="B5" s="127" t="s">
        <v>11</v>
      </c>
      <c r="C5" s="127"/>
      <c r="D5" s="127"/>
      <c r="E5" s="127"/>
      <c r="F5" s="127"/>
      <c r="G5" s="113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</row>
    <row r="6" spans="2:22" s="11" customFormat="1" ht="18">
      <c r="B6" s="369" t="s">
        <v>112</v>
      </c>
      <c r="C6" s="369"/>
      <c r="D6" s="369"/>
      <c r="E6" s="369"/>
      <c r="F6" s="369"/>
      <c r="G6" s="22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</row>
    <row r="7" spans="2:22" s="11" customFormat="1" ht="18">
      <c r="B7" s="412" t="s">
        <v>163</v>
      </c>
      <c r="C7" s="260"/>
      <c r="D7" s="260"/>
      <c r="E7" s="260"/>
      <c r="F7" s="260"/>
      <c r="G7" s="22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</row>
    <row r="8" spans="2:22" s="11" customFormat="1" ht="18">
      <c r="B8" s="364" t="s">
        <v>153</v>
      </c>
      <c r="C8" s="131"/>
      <c r="D8" s="260"/>
      <c r="E8" s="260"/>
      <c r="F8" s="260"/>
      <c r="G8" s="22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</row>
    <row r="9" spans="2:22" s="11" customFormat="1" ht="18">
      <c r="B9" s="182" t="s">
        <v>258</v>
      </c>
      <c r="C9" s="131"/>
      <c r="D9" s="260"/>
      <c r="E9" s="260"/>
      <c r="F9" s="260"/>
      <c r="G9" s="22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</row>
    <row r="10" spans="2:22" s="11" customFormat="1" ht="18">
      <c r="B10" s="401" t="s">
        <v>111</v>
      </c>
      <c r="C10" s="265"/>
      <c r="D10" s="260"/>
      <c r="E10" s="260"/>
      <c r="F10" s="260"/>
      <c r="G10" s="22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</row>
    <row r="11" spans="2:7" ht="10.5" customHeight="1">
      <c r="B11" s="247"/>
      <c r="C11" s="247"/>
      <c r="D11" s="247"/>
      <c r="E11" s="247"/>
      <c r="F11" s="170"/>
      <c r="G11" s="22"/>
    </row>
    <row r="12" spans="2:62" s="27" customFormat="1" ht="18" customHeight="1">
      <c r="B12" s="569" t="s">
        <v>139</v>
      </c>
      <c r="C12" s="571">
        <v>2009</v>
      </c>
      <c r="D12" s="602">
        <v>2010</v>
      </c>
      <c r="E12" s="600">
        <v>2011</v>
      </c>
      <c r="F12" s="571">
        <v>2012</v>
      </c>
      <c r="G12" s="111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571">
        <v>2013</v>
      </c>
      <c r="S12" s="571">
        <v>2014</v>
      </c>
      <c r="T12" s="595">
        <v>2015</v>
      </c>
      <c r="U12" s="579">
        <v>2016</v>
      </c>
      <c r="V12" s="597">
        <v>2017</v>
      </c>
      <c r="W12" s="565">
        <v>2018</v>
      </c>
      <c r="X12" s="565">
        <v>2019</v>
      </c>
      <c r="Y12" s="565">
        <v>2020</v>
      </c>
      <c r="Z12" s="510">
        <v>2021</v>
      </c>
      <c r="AA12" s="511"/>
      <c r="AB12" s="511"/>
      <c r="AC12" s="511"/>
      <c r="AD12" s="511"/>
      <c r="AE12" s="511"/>
      <c r="AF12" s="511"/>
      <c r="AG12" s="511"/>
      <c r="AH12" s="511"/>
      <c r="AI12" s="511"/>
      <c r="AJ12" s="511"/>
      <c r="AK12" s="604">
        <v>2021</v>
      </c>
      <c r="AL12" s="528">
        <v>2022</v>
      </c>
      <c r="AM12" s="529"/>
      <c r="AN12" s="529"/>
      <c r="AO12" s="529"/>
      <c r="AP12" s="529"/>
      <c r="AQ12" s="529"/>
      <c r="AR12" s="529"/>
      <c r="AS12" s="529"/>
      <c r="AT12" s="529"/>
      <c r="AU12" s="529"/>
      <c r="AV12" s="529"/>
      <c r="AW12" s="604">
        <v>2022</v>
      </c>
      <c r="AX12" s="592">
        <v>2023</v>
      </c>
      <c r="AY12" s="593"/>
      <c r="AZ12" s="593"/>
      <c r="BA12" s="593"/>
      <c r="BB12" s="593"/>
      <c r="BC12" s="593"/>
      <c r="BD12" s="593"/>
      <c r="BE12" s="593"/>
      <c r="BF12" s="593"/>
      <c r="BG12" s="593"/>
      <c r="BH12" s="593"/>
      <c r="BI12" s="594"/>
      <c r="BJ12" s="480"/>
    </row>
    <row r="13" spans="2:62" s="27" customFormat="1" ht="18" customHeight="1">
      <c r="B13" s="570"/>
      <c r="C13" s="572"/>
      <c r="D13" s="603"/>
      <c r="E13" s="601"/>
      <c r="F13" s="572"/>
      <c r="G13" s="105" t="s">
        <v>96</v>
      </c>
      <c r="H13" s="105" t="s">
        <v>97</v>
      </c>
      <c r="I13" s="106" t="s">
        <v>102</v>
      </c>
      <c r="J13" s="106" t="s">
        <v>104</v>
      </c>
      <c r="K13" s="106" t="s">
        <v>108</v>
      </c>
      <c r="L13" s="106" t="s">
        <v>121</v>
      </c>
      <c r="M13" s="106" t="s">
        <v>140</v>
      </c>
      <c r="N13" s="106" t="s">
        <v>142</v>
      </c>
      <c r="O13" s="106" t="s">
        <v>144</v>
      </c>
      <c r="P13" s="106" t="s">
        <v>147</v>
      </c>
      <c r="Q13" s="106" t="s">
        <v>149</v>
      </c>
      <c r="R13" s="572"/>
      <c r="S13" s="572"/>
      <c r="T13" s="596"/>
      <c r="U13" s="580"/>
      <c r="V13" s="598"/>
      <c r="W13" s="566"/>
      <c r="X13" s="566"/>
      <c r="Y13" s="566"/>
      <c r="Z13" s="479" t="s">
        <v>96</v>
      </c>
      <c r="AA13" s="420" t="s">
        <v>97</v>
      </c>
      <c r="AB13" s="506" t="s">
        <v>102</v>
      </c>
      <c r="AC13" s="425" t="s">
        <v>104</v>
      </c>
      <c r="AD13" s="507" t="s">
        <v>229</v>
      </c>
      <c r="AE13" s="506" t="s">
        <v>121</v>
      </c>
      <c r="AF13" s="432" t="s">
        <v>140</v>
      </c>
      <c r="AG13" s="441" t="s">
        <v>142</v>
      </c>
      <c r="AH13" s="508" t="s">
        <v>239</v>
      </c>
      <c r="AI13" s="509" t="s">
        <v>147</v>
      </c>
      <c r="AJ13" s="432" t="s">
        <v>149</v>
      </c>
      <c r="AK13" s="605"/>
      <c r="AL13" s="479" t="s">
        <v>96</v>
      </c>
      <c r="AM13" s="420" t="s">
        <v>97</v>
      </c>
      <c r="AN13" s="424" t="s">
        <v>102</v>
      </c>
      <c r="AO13" s="425" t="s">
        <v>104</v>
      </c>
      <c r="AP13" s="430" t="s">
        <v>229</v>
      </c>
      <c r="AQ13" s="424" t="s">
        <v>121</v>
      </c>
      <c r="AR13" s="432" t="s">
        <v>140</v>
      </c>
      <c r="AS13" s="441" t="s">
        <v>142</v>
      </c>
      <c r="AT13" s="444" t="s">
        <v>239</v>
      </c>
      <c r="AU13" s="468" t="s">
        <v>147</v>
      </c>
      <c r="AV13" s="432" t="s">
        <v>149</v>
      </c>
      <c r="AW13" s="605"/>
      <c r="AX13" s="479" t="s">
        <v>96</v>
      </c>
      <c r="AY13" s="420" t="s">
        <v>97</v>
      </c>
      <c r="AZ13" s="424" t="s">
        <v>102</v>
      </c>
      <c r="BA13" s="425" t="s">
        <v>104</v>
      </c>
      <c r="BB13" s="430" t="s">
        <v>229</v>
      </c>
      <c r="BC13" s="424" t="s">
        <v>121</v>
      </c>
      <c r="BD13" s="432" t="s">
        <v>140</v>
      </c>
      <c r="BE13" s="441" t="s">
        <v>142</v>
      </c>
      <c r="BF13" s="444" t="s">
        <v>239</v>
      </c>
      <c r="BG13" s="468" t="s">
        <v>147</v>
      </c>
      <c r="BH13" s="432" t="s">
        <v>149</v>
      </c>
      <c r="BI13" s="467" t="s">
        <v>170</v>
      </c>
      <c r="BJ13" s="480"/>
    </row>
    <row r="14" spans="2:62" s="27" customFormat="1" ht="4.5" customHeight="1">
      <c r="B14" s="173"/>
      <c r="C14" s="98"/>
      <c r="D14" s="174"/>
      <c r="E14" s="175"/>
      <c r="F14" s="26"/>
      <c r="G14" s="26"/>
      <c r="H14" s="26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93"/>
      <c r="U14" s="396"/>
      <c r="V14" s="442"/>
      <c r="W14" s="469"/>
      <c r="X14" s="469"/>
      <c r="Y14" s="433"/>
      <c r="Z14" s="396"/>
      <c r="AA14" s="421"/>
      <c r="AB14" s="180"/>
      <c r="AC14" s="421"/>
      <c r="AD14" s="431"/>
      <c r="AE14" s="180"/>
      <c r="AF14" s="433"/>
      <c r="AG14" s="442"/>
      <c r="AH14" s="397"/>
      <c r="AI14" s="469"/>
      <c r="AJ14" s="433"/>
      <c r="AK14" s="433"/>
      <c r="AL14" s="396"/>
      <c r="AM14" s="421"/>
      <c r="AN14" s="180"/>
      <c r="AO14" s="421"/>
      <c r="AP14" s="431"/>
      <c r="AQ14" s="180"/>
      <c r="AR14" s="433"/>
      <c r="AS14" s="442"/>
      <c r="AT14" s="397"/>
      <c r="AU14" s="469"/>
      <c r="AV14" s="433"/>
      <c r="AW14" s="433"/>
      <c r="AX14" s="396"/>
      <c r="AY14" s="421"/>
      <c r="AZ14" s="180"/>
      <c r="BA14" s="421"/>
      <c r="BB14" s="431"/>
      <c r="BC14" s="180"/>
      <c r="BD14" s="433"/>
      <c r="BE14" s="442"/>
      <c r="BF14" s="397"/>
      <c r="BG14" s="469"/>
      <c r="BH14" s="433"/>
      <c r="BI14" s="433"/>
      <c r="BJ14" s="480"/>
    </row>
    <row r="15" spans="2:63" s="25" customFormat="1" ht="21.75" customHeight="1">
      <c r="B15" s="176" t="s">
        <v>34</v>
      </c>
      <c r="C15" s="474">
        <v>1389</v>
      </c>
      <c r="D15" s="474">
        <v>2144</v>
      </c>
      <c r="E15" s="472">
        <v>2188</v>
      </c>
      <c r="F15" s="33">
        <v>2200.85083118</v>
      </c>
      <c r="G15" s="32">
        <v>2261.0867645999997</v>
      </c>
      <c r="H15" s="32">
        <v>2364.0222734900008</v>
      </c>
      <c r="I15" s="33">
        <v>2357.0528358500005</v>
      </c>
      <c r="J15" s="33">
        <v>1999.1237960899996</v>
      </c>
      <c r="K15" s="33">
        <v>1855.9752899899995</v>
      </c>
      <c r="L15" s="33">
        <v>1881.3928780000006</v>
      </c>
      <c r="M15" s="33">
        <v>1885.9614884799998</v>
      </c>
      <c r="N15" s="33">
        <v>1895.8605905900001</v>
      </c>
      <c r="O15" s="33">
        <v>1923.9667059200005</v>
      </c>
      <c r="P15" s="33">
        <v>2082.3912708899998</v>
      </c>
      <c r="Q15" s="33">
        <v>2320.18630966</v>
      </c>
      <c r="R15" s="33">
        <v>2410.7572430899995</v>
      </c>
      <c r="S15" s="33">
        <v>2340.572291339998</v>
      </c>
      <c r="T15" s="394">
        <v>2258.8960634599985</v>
      </c>
      <c r="U15" s="398">
        <v>2931.5247573100005</v>
      </c>
      <c r="V15" s="422">
        <v>2816.8010528699997</v>
      </c>
      <c r="W15" s="470">
        <v>2585.67327702</v>
      </c>
      <c r="X15" s="470">
        <v>2512.4269972</v>
      </c>
      <c r="Y15" s="434">
        <v>2847.266591940001</v>
      </c>
      <c r="Z15" s="398">
        <v>2669.7649879099995</v>
      </c>
      <c r="AA15" s="422">
        <v>2280.8565583599984</v>
      </c>
      <c r="AB15" s="33">
        <v>2080.1915407399993</v>
      </c>
      <c r="AC15" s="422">
        <v>2002.289934100001</v>
      </c>
      <c r="AD15" s="394">
        <v>2000.7607678600002</v>
      </c>
      <c r="AE15" s="394">
        <v>1909.2826383400002</v>
      </c>
      <c r="AF15" s="470">
        <v>1829.166610660001</v>
      </c>
      <c r="AG15" s="470">
        <v>1874.6325798299988</v>
      </c>
      <c r="AH15" s="434">
        <v>1899.0710651699999</v>
      </c>
      <c r="AI15" s="470">
        <v>1939.514755</v>
      </c>
      <c r="AJ15" s="434">
        <v>1986.8050023</v>
      </c>
      <c r="AK15" s="434">
        <v>2166.44417054</v>
      </c>
      <c r="AL15" s="398">
        <v>2152.2243202</v>
      </c>
      <c r="AM15" s="422">
        <v>2129.8946967700003</v>
      </c>
      <c r="AN15" s="33">
        <v>2047.14908125</v>
      </c>
      <c r="AO15" s="422">
        <v>1935.69506788</v>
      </c>
      <c r="AP15" s="394">
        <v>2030.1634751700003</v>
      </c>
      <c r="AQ15" s="394">
        <v>2015.78099483</v>
      </c>
      <c r="AR15" s="470">
        <v>1975.9157757899998</v>
      </c>
      <c r="AS15" s="470">
        <v>2031.3514093</v>
      </c>
      <c r="AT15" s="434">
        <v>2010.12565047</v>
      </c>
      <c r="AU15" s="470">
        <v>1984.13708058</v>
      </c>
      <c r="AV15" s="434">
        <v>2045.5234255300002</v>
      </c>
      <c r="AW15" s="434">
        <v>2107.9011715799998</v>
      </c>
      <c r="AX15" s="398">
        <v>1980.47300011</v>
      </c>
      <c r="AY15" s="422">
        <v>1989.9581064699992</v>
      </c>
      <c r="AZ15" s="33">
        <v>1861.0959683699998</v>
      </c>
      <c r="BA15" s="422">
        <v>1931.8507315999998</v>
      </c>
      <c r="BB15" s="394">
        <v>1914.63034101</v>
      </c>
      <c r="BC15" s="394">
        <v>1900.96108086</v>
      </c>
      <c r="BD15" s="470">
        <v>1828.24982821</v>
      </c>
      <c r="BE15" s="470">
        <v>1825.68097081</v>
      </c>
      <c r="BF15" s="434">
        <v>1819.54790019</v>
      </c>
      <c r="BG15" s="470">
        <v>1796.78723956</v>
      </c>
      <c r="BH15" s="434">
        <v>1967.4082110200002</v>
      </c>
      <c r="BI15" s="434">
        <v>0</v>
      </c>
      <c r="BJ15" s="501"/>
      <c r="BK15" s="454"/>
    </row>
    <row r="16" spans="2:63" s="25" customFormat="1" ht="21.75" customHeight="1">
      <c r="B16" s="176" t="s">
        <v>33</v>
      </c>
      <c r="C16" s="474">
        <v>256</v>
      </c>
      <c r="D16" s="474">
        <v>389</v>
      </c>
      <c r="E16" s="472">
        <v>590</v>
      </c>
      <c r="F16" s="33">
        <v>1030.77857448</v>
      </c>
      <c r="G16" s="32">
        <v>1717.19549295</v>
      </c>
      <c r="H16" s="32">
        <f>1917.56063677+1.57827652</f>
        <v>1919.13891329</v>
      </c>
      <c r="I16" s="33">
        <v>1914.3175079399998</v>
      </c>
      <c r="J16" s="33">
        <f>1621.89330919+1.56411224</f>
        <v>1623.45742143</v>
      </c>
      <c r="K16" s="33">
        <v>1321.24310121</v>
      </c>
      <c r="L16" s="33">
        <v>1342.73701548</v>
      </c>
      <c r="M16" s="33">
        <v>1387.14391579</v>
      </c>
      <c r="N16" s="33">
        <v>1486.45493138</v>
      </c>
      <c r="O16" s="33">
        <v>1586.4899930800002</v>
      </c>
      <c r="P16" s="33">
        <v>1581.29893494</v>
      </c>
      <c r="Q16" s="33">
        <v>1614.5149583</v>
      </c>
      <c r="R16" s="33">
        <v>1687.77919108</v>
      </c>
      <c r="S16" s="33">
        <v>3504.0928333699994</v>
      </c>
      <c r="T16" s="394">
        <v>4201.51382237</v>
      </c>
      <c r="U16" s="398">
        <v>4539.076503679999</v>
      </c>
      <c r="V16" s="422">
        <v>5985.46242653</v>
      </c>
      <c r="W16" s="470">
        <v>7233.929935290001</v>
      </c>
      <c r="X16" s="470">
        <v>6012.22120457</v>
      </c>
      <c r="Y16" s="434">
        <v>6614.97187366</v>
      </c>
      <c r="Z16" s="398">
        <v>6532.3018552</v>
      </c>
      <c r="AA16" s="422">
        <v>6254.41370703</v>
      </c>
      <c r="AB16" s="33">
        <v>6211.728456299999</v>
      </c>
      <c r="AC16" s="422">
        <v>6174.95095902</v>
      </c>
      <c r="AD16" s="394">
        <v>7204.2090273799995</v>
      </c>
      <c r="AE16" s="394">
        <v>7147.625556479999</v>
      </c>
      <c r="AF16" s="470">
        <v>7128.95570324</v>
      </c>
      <c r="AG16" s="470">
        <v>7137.063251669999</v>
      </c>
      <c r="AH16" s="434">
        <v>7162.63829835</v>
      </c>
      <c r="AI16" s="470">
        <v>7256.429646359999</v>
      </c>
      <c r="AJ16" s="434">
        <v>7243.23665188</v>
      </c>
      <c r="AK16" s="434">
        <v>7402.06335374</v>
      </c>
      <c r="AL16" s="398">
        <v>7364.97449206</v>
      </c>
      <c r="AM16" s="422">
        <v>7164.30753646</v>
      </c>
      <c r="AN16" s="33">
        <v>7154.238466520001</v>
      </c>
      <c r="AO16" s="422">
        <v>7309.09406754</v>
      </c>
      <c r="AP16" s="394">
        <v>7179.37547441</v>
      </c>
      <c r="AQ16" s="394">
        <v>7042.059833729999</v>
      </c>
      <c r="AR16" s="470">
        <v>7150.61353248</v>
      </c>
      <c r="AS16" s="470">
        <v>7170.286449939999</v>
      </c>
      <c r="AT16" s="434">
        <v>7142.417474749999</v>
      </c>
      <c r="AU16" s="470">
        <v>7456.628515699999</v>
      </c>
      <c r="AV16" s="434">
        <v>7473.773917119999</v>
      </c>
      <c r="AW16" s="434">
        <v>7665.39460745</v>
      </c>
      <c r="AX16" s="398">
        <v>7369.57041976</v>
      </c>
      <c r="AY16" s="422">
        <v>7222.3523399900005</v>
      </c>
      <c r="AZ16" s="33">
        <v>7411.5130261</v>
      </c>
      <c r="BA16" s="422">
        <v>7395.63876287</v>
      </c>
      <c r="BB16" s="394">
        <v>7333.8997172300005</v>
      </c>
      <c r="BC16" s="394">
        <v>7284.63194929</v>
      </c>
      <c r="BD16" s="470">
        <v>7377.4361053</v>
      </c>
      <c r="BE16" s="470">
        <v>7629.45213082</v>
      </c>
      <c r="BF16" s="434">
        <v>7708.95916064</v>
      </c>
      <c r="BG16" s="470">
        <v>7869.10436094</v>
      </c>
      <c r="BH16" s="434">
        <v>7883.29195953</v>
      </c>
      <c r="BI16" s="434">
        <v>0</v>
      </c>
      <c r="BJ16" s="502"/>
      <c r="BK16" s="454"/>
    </row>
    <row r="17" spans="2:62" s="25" customFormat="1" ht="6" customHeight="1">
      <c r="B17" s="177"/>
      <c r="C17" s="475"/>
      <c r="D17" s="475"/>
      <c r="E17" s="473"/>
      <c r="F17" s="35"/>
      <c r="G17" s="34"/>
      <c r="H17" s="34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95"/>
      <c r="U17" s="399"/>
      <c r="V17" s="443"/>
      <c r="W17" s="471"/>
      <c r="X17" s="471"/>
      <c r="Y17" s="435"/>
      <c r="Z17" s="399"/>
      <c r="AA17" s="423"/>
      <c r="AB17" s="35"/>
      <c r="AC17" s="423"/>
      <c r="AD17" s="395"/>
      <c r="AE17" s="395"/>
      <c r="AF17" s="471"/>
      <c r="AG17" s="471"/>
      <c r="AH17" s="435"/>
      <c r="AI17" s="471"/>
      <c r="AJ17" s="435"/>
      <c r="AK17" s="435"/>
      <c r="AL17" s="399"/>
      <c r="AM17" s="423"/>
      <c r="AN17" s="35"/>
      <c r="AO17" s="423"/>
      <c r="AP17" s="395"/>
      <c r="AQ17" s="395"/>
      <c r="AR17" s="471"/>
      <c r="AS17" s="471"/>
      <c r="AT17" s="435"/>
      <c r="AU17" s="471"/>
      <c r="AV17" s="435"/>
      <c r="AW17" s="435"/>
      <c r="AX17" s="399"/>
      <c r="AY17" s="423"/>
      <c r="AZ17" s="35"/>
      <c r="BA17" s="423"/>
      <c r="BB17" s="395"/>
      <c r="BC17" s="395"/>
      <c r="BD17" s="471"/>
      <c r="BE17" s="471"/>
      <c r="BF17" s="435"/>
      <c r="BG17" s="471"/>
      <c r="BH17" s="435"/>
      <c r="BI17" s="435"/>
      <c r="BJ17" s="481"/>
    </row>
    <row r="18" spans="2:62" s="27" customFormat="1" ht="15" customHeight="1">
      <c r="B18" s="584" t="s">
        <v>98</v>
      </c>
      <c r="C18" s="586">
        <f aca="true" t="shared" si="0" ref="C18:H18">SUM(C15:C16)</f>
        <v>1645</v>
      </c>
      <c r="D18" s="586">
        <f t="shared" si="0"/>
        <v>2533</v>
      </c>
      <c r="E18" s="577">
        <f t="shared" si="0"/>
        <v>2778</v>
      </c>
      <c r="F18" s="586">
        <f t="shared" si="0"/>
        <v>3231.62940566</v>
      </c>
      <c r="G18" s="588">
        <f t="shared" si="0"/>
        <v>3978.2822575499995</v>
      </c>
      <c r="H18" s="588">
        <f t="shared" si="0"/>
        <v>4283.16118678</v>
      </c>
      <c r="I18" s="575">
        <f aca="true" t="shared" si="1" ref="I18:N18">SUM(I15:I16)</f>
        <v>4271.37034379</v>
      </c>
      <c r="J18" s="575">
        <f t="shared" si="1"/>
        <v>3622.58121752</v>
      </c>
      <c r="K18" s="575">
        <f t="shared" si="1"/>
        <v>3177.2183911999996</v>
      </c>
      <c r="L18" s="575">
        <f t="shared" si="1"/>
        <v>3224.1298934800006</v>
      </c>
      <c r="M18" s="575">
        <f t="shared" si="1"/>
        <v>3273.10540427</v>
      </c>
      <c r="N18" s="575">
        <f t="shared" si="1"/>
        <v>3382.31552197</v>
      </c>
      <c r="O18" s="575">
        <f>+O15+O16</f>
        <v>3510.4566990000008</v>
      </c>
      <c r="P18" s="575">
        <f>+P15+P16</f>
        <v>3663.6902058299997</v>
      </c>
      <c r="Q18" s="575">
        <f>+Q15+Q16</f>
        <v>3934.70126796</v>
      </c>
      <c r="R18" s="575">
        <f>+R15+R16</f>
        <v>4098.53643417</v>
      </c>
      <c r="S18" s="575">
        <f>+S15+S16</f>
        <v>5844.665124709998</v>
      </c>
      <c r="T18" s="581">
        <f aca="true" t="shared" si="2" ref="T18:Y18">+T16+T15</f>
        <v>6460.4098858299985</v>
      </c>
      <c r="U18" s="590">
        <f t="shared" si="2"/>
        <v>7470.60126099</v>
      </c>
      <c r="V18" s="581">
        <f t="shared" si="2"/>
        <v>8802.2634794</v>
      </c>
      <c r="W18" s="567">
        <f t="shared" si="2"/>
        <v>9819.603212310001</v>
      </c>
      <c r="X18" s="567">
        <f t="shared" si="2"/>
        <v>8524.64820177</v>
      </c>
      <c r="Y18" s="573">
        <f t="shared" si="2"/>
        <v>9462.238465600001</v>
      </c>
      <c r="Z18" s="567">
        <f aca="true" t="shared" si="3" ref="Z18:AJ18">+Z16+Z15</f>
        <v>9202.06684311</v>
      </c>
      <c r="AA18" s="577">
        <f t="shared" si="3"/>
        <v>8535.270265389998</v>
      </c>
      <c r="AB18" s="590">
        <f t="shared" si="3"/>
        <v>8291.919997039999</v>
      </c>
      <c r="AC18" s="577">
        <f t="shared" si="3"/>
        <v>8177.240893120001</v>
      </c>
      <c r="AD18" s="581">
        <f t="shared" si="3"/>
        <v>9204.96979524</v>
      </c>
      <c r="AE18" s="590">
        <f t="shared" si="3"/>
        <v>9056.90819482</v>
      </c>
      <c r="AF18" s="573">
        <f t="shared" si="3"/>
        <v>8958.122313900001</v>
      </c>
      <c r="AG18" s="581">
        <f t="shared" si="3"/>
        <v>9011.695831499997</v>
      </c>
      <c r="AH18" s="575">
        <f t="shared" si="3"/>
        <v>9061.70936352</v>
      </c>
      <c r="AI18" s="567">
        <f t="shared" si="3"/>
        <v>9195.944401359999</v>
      </c>
      <c r="AJ18" s="573">
        <f t="shared" si="3"/>
        <v>9230.04165418</v>
      </c>
      <c r="AK18" s="573">
        <f>+AK16+AK15</f>
        <v>9568.50752428</v>
      </c>
      <c r="AL18" s="567">
        <f aca="true" t="shared" si="4" ref="AL18:AV18">+AL16+AL15</f>
        <v>9517.19881226</v>
      </c>
      <c r="AM18" s="577">
        <f t="shared" si="4"/>
        <v>9294.20223323</v>
      </c>
      <c r="AN18" s="590">
        <f t="shared" si="4"/>
        <v>9201.38754777</v>
      </c>
      <c r="AO18" s="577">
        <f t="shared" si="4"/>
        <v>9244.78913542</v>
      </c>
      <c r="AP18" s="581">
        <f t="shared" si="4"/>
        <v>9209.538949580001</v>
      </c>
      <c r="AQ18" s="590">
        <f t="shared" si="4"/>
        <v>9057.840828559998</v>
      </c>
      <c r="AR18" s="573">
        <f t="shared" si="4"/>
        <v>9126.52930827</v>
      </c>
      <c r="AS18" s="581">
        <f t="shared" si="4"/>
        <v>9201.63785924</v>
      </c>
      <c r="AT18" s="575">
        <f t="shared" si="4"/>
        <v>9152.54312522</v>
      </c>
      <c r="AU18" s="567">
        <f t="shared" si="4"/>
        <v>9440.76559628</v>
      </c>
      <c r="AV18" s="573">
        <f t="shared" si="4"/>
        <v>9519.29734265</v>
      </c>
      <c r="AW18" s="573">
        <f aca="true" t="shared" si="5" ref="AW18:BB18">+AW16+AW15</f>
        <v>9773.295779029999</v>
      </c>
      <c r="AX18" s="567">
        <f t="shared" si="5"/>
        <v>9350.04341987</v>
      </c>
      <c r="AY18" s="577">
        <f t="shared" si="5"/>
        <v>9212.31044646</v>
      </c>
      <c r="AZ18" s="590">
        <f t="shared" si="5"/>
        <v>9272.60899447</v>
      </c>
      <c r="BA18" s="577">
        <f t="shared" si="5"/>
        <v>9327.48949447</v>
      </c>
      <c r="BB18" s="581">
        <f t="shared" si="5"/>
        <v>9248.530058240001</v>
      </c>
      <c r="BC18" s="590">
        <f aca="true" t="shared" si="6" ref="BC18:BH18">+BC16+BC15</f>
        <v>9185.593030150001</v>
      </c>
      <c r="BD18" s="573">
        <f t="shared" si="6"/>
        <v>9205.68593351</v>
      </c>
      <c r="BE18" s="581">
        <f t="shared" si="6"/>
        <v>9455.13310163</v>
      </c>
      <c r="BF18" s="575">
        <f t="shared" si="6"/>
        <v>9528.50706083</v>
      </c>
      <c r="BG18" s="567">
        <f t="shared" si="6"/>
        <v>9665.891600500001</v>
      </c>
      <c r="BH18" s="573">
        <f t="shared" si="6"/>
        <v>9850.70017055</v>
      </c>
      <c r="BI18" s="573">
        <f>+BI16+BI15</f>
        <v>0</v>
      </c>
      <c r="BJ18" s="480"/>
    </row>
    <row r="19" spans="2:63" s="27" customFormat="1" ht="15" customHeight="1">
      <c r="B19" s="585"/>
      <c r="C19" s="587"/>
      <c r="D19" s="587"/>
      <c r="E19" s="578"/>
      <c r="F19" s="587"/>
      <c r="G19" s="589"/>
      <c r="H19" s="589"/>
      <c r="I19" s="576"/>
      <c r="J19" s="576"/>
      <c r="K19" s="576"/>
      <c r="L19" s="576"/>
      <c r="M19" s="576"/>
      <c r="N19" s="576"/>
      <c r="O19" s="576"/>
      <c r="P19" s="576"/>
      <c r="Q19" s="576"/>
      <c r="R19" s="576"/>
      <c r="S19" s="576"/>
      <c r="T19" s="582"/>
      <c r="U19" s="591"/>
      <c r="V19" s="582"/>
      <c r="W19" s="568"/>
      <c r="X19" s="568"/>
      <c r="Y19" s="574"/>
      <c r="Z19" s="568"/>
      <c r="AA19" s="578"/>
      <c r="AB19" s="591"/>
      <c r="AC19" s="578"/>
      <c r="AD19" s="582"/>
      <c r="AE19" s="591"/>
      <c r="AF19" s="574"/>
      <c r="AG19" s="582"/>
      <c r="AH19" s="576"/>
      <c r="AI19" s="568"/>
      <c r="AJ19" s="574"/>
      <c r="AK19" s="574"/>
      <c r="AL19" s="568"/>
      <c r="AM19" s="578"/>
      <c r="AN19" s="591"/>
      <c r="AO19" s="578"/>
      <c r="AP19" s="582"/>
      <c r="AQ19" s="591"/>
      <c r="AR19" s="574"/>
      <c r="AS19" s="582"/>
      <c r="AT19" s="576"/>
      <c r="AU19" s="568"/>
      <c r="AV19" s="574"/>
      <c r="AW19" s="574"/>
      <c r="AX19" s="568"/>
      <c r="AY19" s="578"/>
      <c r="AZ19" s="591"/>
      <c r="BA19" s="578"/>
      <c r="BB19" s="582"/>
      <c r="BC19" s="591"/>
      <c r="BD19" s="574"/>
      <c r="BE19" s="582"/>
      <c r="BF19" s="576"/>
      <c r="BG19" s="568"/>
      <c r="BH19" s="574"/>
      <c r="BI19" s="574"/>
      <c r="BJ19" s="480"/>
      <c r="BK19" s="454"/>
    </row>
    <row r="20" spans="2:7" ht="7.5" customHeight="1">
      <c r="B20" s="36"/>
      <c r="C20" s="37"/>
      <c r="D20" s="37"/>
      <c r="E20" s="37"/>
      <c r="F20" s="37"/>
      <c r="G20" s="37"/>
    </row>
    <row r="21" spans="2:54" ht="7.5" customHeight="1">
      <c r="B21" s="36"/>
      <c r="C21" s="37"/>
      <c r="D21" s="37"/>
      <c r="E21" s="37"/>
      <c r="F21" s="37"/>
      <c r="G21" s="37"/>
      <c r="T21" s="178"/>
      <c r="U21" s="178"/>
      <c r="V21" s="178"/>
      <c r="AP21" s="513"/>
      <c r="BB21" s="513"/>
    </row>
    <row r="22" spans="2:61" s="25" customFormat="1" ht="28.5" customHeight="1">
      <c r="B22" s="583"/>
      <c r="C22" s="583"/>
      <c r="D22" s="583"/>
      <c r="E22" s="583"/>
      <c r="F22" s="583"/>
      <c r="G22" s="24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79"/>
      <c r="U22" s="179"/>
      <c r="V22" s="179"/>
      <c r="W22" s="200"/>
      <c r="X22" s="200"/>
      <c r="Y22" s="200"/>
      <c r="Z22" s="186"/>
      <c r="AA22" s="186"/>
      <c r="AB22" s="186"/>
      <c r="AC22" s="200"/>
      <c r="AD22" s="491"/>
      <c r="AE22" s="200"/>
      <c r="AF22" s="200"/>
      <c r="AG22" s="200"/>
      <c r="AH22" s="200"/>
      <c r="AI22" s="200"/>
      <c r="AJ22" s="200"/>
      <c r="AK22" s="200"/>
      <c r="AL22" s="186"/>
      <c r="AM22" s="186"/>
      <c r="AN22" s="186"/>
      <c r="AO22" s="200"/>
      <c r="AP22" s="491"/>
      <c r="AQ22" s="200"/>
      <c r="AR22" s="521"/>
      <c r="AS22" s="200"/>
      <c r="AT22" s="200"/>
      <c r="AU22" s="200"/>
      <c r="AV22" s="200"/>
      <c r="AW22" s="200"/>
      <c r="AX22" s="186"/>
      <c r="AY22" s="186"/>
      <c r="AZ22" s="186"/>
      <c r="BA22" s="200"/>
      <c r="BB22" s="491"/>
      <c r="BC22" s="200"/>
      <c r="BD22" s="521"/>
      <c r="BE22" s="200"/>
      <c r="BF22" s="200"/>
      <c r="BG22" s="200"/>
      <c r="BH22" s="200"/>
      <c r="BI22" s="200"/>
    </row>
    <row r="23" spans="2:61" s="25" customFormat="1" ht="28.5" customHeight="1">
      <c r="B23" s="583"/>
      <c r="C23" s="583"/>
      <c r="D23" s="583"/>
      <c r="E23" s="583"/>
      <c r="F23" s="583"/>
      <c r="G23" s="24"/>
      <c r="I23" s="10"/>
      <c r="J23" s="38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Y23" s="489"/>
      <c r="AD23" s="491"/>
      <c r="AF23" s="200"/>
      <c r="AG23" s="491"/>
      <c r="AK23" s="489"/>
      <c r="AN23" s="489"/>
      <c r="AP23" s="491"/>
      <c r="AR23" s="200"/>
      <c r="AS23" s="522"/>
      <c r="AV23" s="491"/>
      <c r="AW23" s="489"/>
      <c r="AZ23" s="489"/>
      <c r="BB23" s="491"/>
      <c r="BD23" s="200"/>
      <c r="BE23" s="522"/>
      <c r="BH23" s="491"/>
      <c r="BI23" s="489"/>
    </row>
    <row r="24" spans="2:60" s="25" customFormat="1" ht="15.75" customHeight="1">
      <c r="B24" s="39"/>
      <c r="C24" s="6"/>
      <c r="D24" s="6"/>
      <c r="E24" s="6"/>
      <c r="F24" s="24"/>
      <c r="G24" s="24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AF24" s="200"/>
      <c r="AR24" s="200"/>
      <c r="BD24" s="200"/>
      <c r="BH24" s="665"/>
    </row>
    <row r="25" spans="3:22" ht="12.75">
      <c r="C25" s="40"/>
      <c r="D25" s="41"/>
      <c r="E25" s="41"/>
      <c r="F25" s="41"/>
      <c r="G25" s="41"/>
      <c r="T25" s="158"/>
      <c r="U25" s="158"/>
      <c r="V25" s="158"/>
    </row>
    <row r="26" spans="3:7" ht="12.75">
      <c r="C26" s="40"/>
      <c r="D26" s="41"/>
      <c r="E26" s="41"/>
      <c r="F26" s="41"/>
      <c r="G26" s="41"/>
    </row>
    <row r="27" spans="3:7" ht="12.75">
      <c r="C27" s="40"/>
      <c r="D27" s="41"/>
      <c r="E27" s="41"/>
      <c r="F27" s="41"/>
      <c r="G27" s="41"/>
    </row>
    <row r="30" spans="8:22" ht="12.75" customHeight="1">
      <c r="H30" s="42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</row>
    <row r="31" spans="8:22" ht="12.75">
      <c r="H31" s="42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</row>
    <row r="32" spans="8:22" ht="12.75">
      <c r="H32" s="42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</row>
    <row r="33" spans="8:22" ht="12.75">
      <c r="H33" s="44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</row>
    <row r="34" spans="8:22" ht="12.75">
      <c r="H34" s="44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</row>
    <row r="35" spans="8:22" ht="12.75">
      <c r="H35" s="44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</row>
    <row r="51" spans="3:5" ht="12.75">
      <c r="C51" s="46"/>
      <c r="D51" s="46"/>
      <c r="E51" s="46"/>
    </row>
  </sheetData>
  <sheetProtection/>
  <mergeCells count="80">
    <mergeCell ref="AU18:AU19"/>
    <mergeCell ref="AV18:AV19"/>
    <mergeCell ref="AW18:AW19"/>
    <mergeCell ref="AW12:AW13"/>
    <mergeCell ref="AL18:AL19"/>
    <mergeCell ref="AM18:AM19"/>
    <mergeCell ref="AN18:AN19"/>
    <mergeCell ref="AO18:AO19"/>
    <mergeCell ref="AP18:AP19"/>
    <mergeCell ref="AQ18:AQ19"/>
    <mergeCell ref="AR18:AR19"/>
    <mergeCell ref="AS18:AS19"/>
    <mergeCell ref="AT18:AT19"/>
    <mergeCell ref="AK12:AK13"/>
    <mergeCell ref="AF18:AF19"/>
    <mergeCell ref="AG18:AG19"/>
    <mergeCell ref="AH18:AH19"/>
    <mergeCell ref="AI18:AI19"/>
    <mergeCell ref="AJ18:AJ19"/>
    <mergeCell ref="AK18:AK19"/>
    <mergeCell ref="Z18:Z19"/>
    <mergeCell ref="AA18:AA19"/>
    <mergeCell ref="AB18:AB19"/>
    <mergeCell ref="AC18:AC19"/>
    <mergeCell ref="AD18:AD19"/>
    <mergeCell ref="AE18:AE19"/>
    <mergeCell ref="Y18:Y19"/>
    <mergeCell ref="Y12:Y13"/>
    <mergeCell ref="B2:F2"/>
    <mergeCell ref="B3:F3"/>
    <mergeCell ref="E12:E13"/>
    <mergeCell ref="U18:U19"/>
    <mergeCell ref="D12:D13"/>
    <mergeCell ref="O18:O19"/>
    <mergeCell ref="L18:L19"/>
    <mergeCell ref="P18:P19"/>
    <mergeCell ref="BD18:BD19"/>
    <mergeCell ref="AX12:BI12"/>
    <mergeCell ref="BB18:BB19"/>
    <mergeCell ref="AX18:AX19"/>
    <mergeCell ref="T12:T13"/>
    <mergeCell ref="BC18:BC19"/>
    <mergeCell ref="X12:X13"/>
    <mergeCell ref="X18:X19"/>
    <mergeCell ref="V12:V13"/>
    <mergeCell ref="V18:V19"/>
    <mergeCell ref="AZ18:AZ19"/>
    <mergeCell ref="BH18:BH19"/>
    <mergeCell ref="BG18:BG19"/>
    <mergeCell ref="H18:H19"/>
    <mergeCell ref="I18:I19"/>
    <mergeCell ref="Q18:Q19"/>
    <mergeCell ref="R18:R19"/>
    <mergeCell ref="BA18:BA19"/>
    <mergeCell ref="T18:T19"/>
    <mergeCell ref="BF18:BF19"/>
    <mergeCell ref="B23:F23"/>
    <mergeCell ref="B18:B19"/>
    <mergeCell ref="C18:C19"/>
    <mergeCell ref="D18:D19"/>
    <mergeCell ref="E18:E19"/>
    <mergeCell ref="G18:G19"/>
    <mergeCell ref="B22:F22"/>
    <mergeCell ref="F18:F19"/>
    <mergeCell ref="BI18:BI19"/>
    <mergeCell ref="J18:J19"/>
    <mergeCell ref="S18:S19"/>
    <mergeCell ref="N18:N19"/>
    <mergeCell ref="S12:S13"/>
    <mergeCell ref="K18:K19"/>
    <mergeCell ref="AY18:AY19"/>
    <mergeCell ref="U12:U13"/>
    <mergeCell ref="M18:M19"/>
    <mergeCell ref="BE18:BE19"/>
    <mergeCell ref="W12:W13"/>
    <mergeCell ref="W18:W19"/>
    <mergeCell ref="B12:B13"/>
    <mergeCell ref="C12:C13"/>
    <mergeCell ref="F12:F13"/>
    <mergeCell ref="R12:R13"/>
  </mergeCells>
  <printOptions horizontalCentered="1"/>
  <pageMargins left="0.1968503937007874" right="0.2362204724409449" top="0.7874015748031497" bottom="0.984251968503937" header="0" footer="0"/>
  <pageSetup fitToHeight="1" fitToWidth="1" horizontalDpi="600" verticalDpi="600" orientation="landscape" paperSize="9" scale="5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N60"/>
  <sheetViews>
    <sheetView showGridLines="0" zoomScale="80" zoomScaleNormal="80" zoomScalePageLayoutView="0" workbookViewId="0" topLeftCell="A1">
      <selection activeCell="B5" sqref="B5"/>
    </sheetView>
  </sheetViews>
  <sheetFormatPr defaultColWidth="11.421875" defaultRowHeight="12.75"/>
  <cols>
    <col min="1" max="1" width="4.28125" style="2" customWidth="1"/>
    <col min="2" max="2" width="44.421875" style="2" customWidth="1"/>
    <col min="3" max="3" width="19.7109375" style="85" customWidth="1"/>
    <col min="4" max="4" width="19.7109375" style="2" customWidth="1"/>
    <col min="5" max="5" width="11.421875" style="169" customWidth="1"/>
    <col min="6" max="6" width="17.28125" style="169" customWidth="1"/>
    <col min="7" max="7" width="20.00390625" style="169" customWidth="1"/>
    <col min="8" max="8" width="19.140625" style="169" bestFit="1" customWidth="1"/>
    <col min="9" max="9" width="13.00390625" style="169" bestFit="1" customWidth="1"/>
    <col min="10" max="10" width="11.421875" style="169" customWidth="1"/>
    <col min="11" max="12" width="11.421875" style="2" customWidth="1"/>
    <col min="13" max="14" width="11.421875" style="187" customWidth="1"/>
    <col min="15" max="16384" width="11.421875" style="2" customWidth="1"/>
  </cols>
  <sheetData>
    <row r="1" spans="2:6" ht="12.75">
      <c r="B1" s="20"/>
      <c r="F1" s="350"/>
    </row>
    <row r="2" spans="2:14" s="1" customFormat="1" ht="13.5" customHeight="1">
      <c r="B2" s="599"/>
      <c r="C2" s="599"/>
      <c r="D2" s="599"/>
      <c r="E2" s="169"/>
      <c r="F2" s="350"/>
      <c r="G2" s="169"/>
      <c r="H2" s="169"/>
      <c r="I2" s="169"/>
      <c r="J2" s="169"/>
      <c r="M2" s="224"/>
      <c r="N2" s="224"/>
    </row>
    <row r="3" spans="2:14" s="1" customFormat="1" ht="13.5" customHeight="1">
      <c r="B3" s="599"/>
      <c r="C3" s="599"/>
      <c r="D3" s="599"/>
      <c r="E3" s="169"/>
      <c r="F3" s="350"/>
      <c r="G3" s="169"/>
      <c r="H3" s="169"/>
      <c r="I3" s="169"/>
      <c r="J3" s="169"/>
      <c r="M3" s="224"/>
      <c r="N3" s="224"/>
    </row>
    <row r="4" spans="2:14" s="1" customFormat="1" ht="18">
      <c r="B4" s="599"/>
      <c r="C4" s="599"/>
      <c r="D4" s="599"/>
      <c r="E4" s="169"/>
      <c r="F4" s="350"/>
      <c r="G4" s="169"/>
      <c r="H4" s="169"/>
      <c r="I4" s="169"/>
      <c r="J4" s="169"/>
      <c r="M4" s="224"/>
      <c r="N4" s="224"/>
    </row>
    <row r="5" spans="2:14" s="13" customFormat="1" ht="18">
      <c r="B5" s="127" t="s">
        <v>12</v>
      </c>
      <c r="C5" s="127"/>
      <c r="D5" s="127"/>
      <c r="E5" s="169"/>
      <c r="F5" s="350"/>
      <c r="H5" s="169"/>
      <c r="I5" s="276"/>
      <c r="J5" s="169"/>
      <c r="M5" s="225"/>
      <c r="N5" s="225"/>
    </row>
    <row r="6" spans="2:7" ht="18">
      <c r="B6" s="315" t="s">
        <v>134</v>
      </c>
      <c r="C6" s="315"/>
      <c r="D6" s="315"/>
      <c r="F6" s="350"/>
      <c r="G6" s="275"/>
    </row>
    <row r="7" spans="2:7" ht="18">
      <c r="B7" s="315" t="s">
        <v>133</v>
      </c>
      <c r="C7" s="315"/>
      <c r="D7" s="315"/>
      <c r="F7" s="350"/>
      <c r="G7" s="277"/>
    </row>
    <row r="8" spans="2:6" ht="15.75">
      <c r="B8" s="182" t="s">
        <v>151</v>
      </c>
      <c r="C8" s="182"/>
      <c r="D8" s="182"/>
      <c r="F8" s="350"/>
    </row>
    <row r="9" spans="2:14" s="3" customFormat="1" ht="15.75">
      <c r="B9" s="131" t="s">
        <v>259</v>
      </c>
      <c r="C9" s="265"/>
      <c r="D9" s="135"/>
      <c r="E9" s="314">
        <f>+Portada!H39</f>
        <v>3.739</v>
      </c>
      <c r="F9" s="139"/>
      <c r="G9" s="278"/>
      <c r="H9" s="279"/>
      <c r="I9" s="201"/>
      <c r="J9" s="201"/>
      <c r="M9" s="227"/>
      <c r="N9" s="227"/>
    </row>
    <row r="10" spans="2:6" ht="9.75" customHeight="1">
      <c r="B10" s="182"/>
      <c r="C10" s="182"/>
      <c r="D10" s="182"/>
      <c r="F10" s="350"/>
    </row>
    <row r="11" spans="2:12" ht="18.75" customHeight="1">
      <c r="B11" s="610" t="s">
        <v>154</v>
      </c>
      <c r="C11" s="606" t="s">
        <v>85</v>
      </c>
      <c r="D11" s="606" t="s">
        <v>162</v>
      </c>
      <c r="E11" s="316"/>
      <c r="F11" s="324"/>
      <c r="G11" s="316"/>
      <c r="H11" s="316"/>
      <c r="I11" s="316"/>
      <c r="J11" s="316"/>
      <c r="K11" s="317"/>
      <c r="L11" s="317"/>
    </row>
    <row r="12" spans="2:12" ht="18.75" customHeight="1">
      <c r="B12" s="611"/>
      <c r="C12" s="607"/>
      <c r="D12" s="607"/>
      <c r="E12" s="316"/>
      <c r="F12" s="324"/>
      <c r="G12" s="316"/>
      <c r="H12" s="316"/>
      <c r="I12" s="316"/>
      <c r="J12" s="316"/>
      <c r="K12" s="317"/>
      <c r="L12" s="317"/>
    </row>
    <row r="13" spans="2:14" s="16" customFormat="1" ht="9.75" customHeight="1">
      <c r="B13" s="251"/>
      <c r="C13" s="171"/>
      <c r="D13" s="172"/>
      <c r="E13" s="316"/>
      <c r="F13" s="351"/>
      <c r="G13" s="318"/>
      <c r="H13" s="318"/>
      <c r="I13" s="318"/>
      <c r="J13" s="316"/>
      <c r="K13" s="318"/>
      <c r="L13" s="318"/>
      <c r="M13" s="228"/>
      <c r="N13" s="228"/>
    </row>
    <row r="14" spans="2:14" s="13" customFormat="1" ht="19.5" customHeight="1">
      <c r="B14" s="67" t="s">
        <v>19</v>
      </c>
      <c r="C14" s="458">
        <f>SUM(C15:C16)</f>
        <v>1514433.7305700001</v>
      </c>
      <c r="D14" s="456">
        <f>SUM(D15:D16)</f>
        <v>5662467.7186</v>
      </c>
      <c r="E14" s="316"/>
      <c r="F14" s="482"/>
      <c r="G14" s="319"/>
      <c r="H14" s="319"/>
      <c r="I14" s="319"/>
      <c r="J14" s="316"/>
      <c r="K14" s="316"/>
      <c r="L14" s="316"/>
      <c r="M14" s="223"/>
      <c r="N14" s="223"/>
    </row>
    <row r="15" spans="2:14" s="13" customFormat="1" ht="16.5" customHeight="1">
      <c r="B15" s="68" t="s">
        <v>25</v>
      </c>
      <c r="C15" s="457">
        <v>982100.46495</v>
      </c>
      <c r="D15" s="457">
        <f>ROUND(+C15*$E$9,5)</f>
        <v>3672073.63845</v>
      </c>
      <c r="E15" s="320"/>
      <c r="F15" s="453"/>
      <c r="G15" s="319"/>
      <c r="H15" s="319"/>
      <c r="I15" s="319"/>
      <c r="J15" s="316"/>
      <c r="K15" s="320"/>
      <c r="L15" s="321"/>
      <c r="M15" s="230"/>
      <c r="N15" s="223"/>
    </row>
    <row r="16" spans="2:14" s="13" customFormat="1" ht="16.5" customHeight="1">
      <c r="B16" s="68" t="s">
        <v>24</v>
      </c>
      <c r="C16" s="457">
        <v>532333.26562</v>
      </c>
      <c r="D16" s="457">
        <f>ROUND(+C16*$E$9,5)</f>
        <v>1990394.08015</v>
      </c>
      <c r="E16" s="320"/>
      <c r="F16" s="453"/>
      <c r="G16" s="319"/>
      <c r="H16" s="319"/>
      <c r="I16" s="319"/>
      <c r="J16" s="316"/>
      <c r="K16" s="316"/>
      <c r="L16" s="321"/>
      <c r="M16" s="230"/>
      <c r="N16" s="223"/>
    </row>
    <row r="17" spans="2:14" s="13" customFormat="1" ht="15" customHeight="1">
      <c r="B17" s="15"/>
      <c r="C17" s="459"/>
      <c r="D17" s="457"/>
      <c r="E17" s="316"/>
      <c r="F17" s="426"/>
      <c r="G17" s="319"/>
      <c r="H17" s="319"/>
      <c r="I17" s="319"/>
      <c r="J17" s="316"/>
      <c r="K17" s="320"/>
      <c r="L17" s="321"/>
      <c r="M17" s="230"/>
      <c r="N17" s="223"/>
    </row>
    <row r="18" spans="2:14" s="13" customFormat="1" ht="19.5" customHeight="1">
      <c r="B18" s="18" t="s">
        <v>20</v>
      </c>
      <c r="C18" s="458">
        <f>SUM(C19:C20)</f>
        <v>7411590.214</v>
      </c>
      <c r="D18" s="456">
        <f>SUM(D19:D20)</f>
        <v>27711935.810149997</v>
      </c>
      <c r="E18" s="316"/>
      <c r="F18" s="482"/>
      <c r="G18" s="319"/>
      <c r="H18" s="319"/>
      <c r="I18" s="319"/>
      <c r="J18" s="316"/>
      <c r="K18" s="316"/>
      <c r="L18" s="320"/>
      <c r="M18" s="223"/>
      <c r="N18" s="223"/>
    </row>
    <row r="19" spans="2:14" s="13" customFormat="1" ht="16.5" customHeight="1">
      <c r="B19" s="15" t="s">
        <v>25</v>
      </c>
      <c r="C19" s="457">
        <v>3328256.88069</v>
      </c>
      <c r="D19" s="457">
        <f>ROUND(+C19*$E$9,5)</f>
        <v>12444352.4769</v>
      </c>
      <c r="E19" s="316"/>
      <c r="F19" s="353"/>
      <c r="G19" s="319"/>
      <c r="H19" s="319"/>
      <c r="I19" s="319"/>
      <c r="J19" s="316"/>
      <c r="K19" s="320"/>
      <c r="L19" s="321"/>
      <c r="M19" s="230"/>
      <c r="N19" s="223"/>
    </row>
    <row r="20" spans="2:14" s="13" customFormat="1" ht="16.5" customHeight="1">
      <c r="B20" s="15" t="s">
        <v>109</v>
      </c>
      <c r="C20" s="457">
        <v>4083333.33331</v>
      </c>
      <c r="D20" s="457">
        <f>ROUND(+C20*$E$9,5)</f>
        <v>15267583.33325</v>
      </c>
      <c r="E20" s="316"/>
      <c r="F20" s="354"/>
      <c r="G20" s="319"/>
      <c r="H20" s="319"/>
      <c r="I20" s="319"/>
      <c r="J20" s="316"/>
      <c r="K20" s="320"/>
      <c r="L20" s="321"/>
      <c r="M20" s="230"/>
      <c r="N20" s="223"/>
    </row>
    <row r="21" spans="2:14" s="13" customFormat="1" ht="9.75" customHeight="1">
      <c r="B21" s="15"/>
      <c r="C21" s="459"/>
      <c r="D21" s="457"/>
      <c r="E21" s="316"/>
      <c r="F21" s="355"/>
      <c r="G21" s="319"/>
      <c r="H21" s="319"/>
      <c r="I21" s="319"/>
      <c r="J21" s="316"/>
      <c r="K21" s="320"/>
      <c r="L21" s="320"/>
      <c r="M21" s="223"/>
      <c r="N21" s="223"/>
    </row>
    <row r="22" spans="2:14" s="13" customFormat="1" ht="15" customHeight="1">
      <c r="B22" s="612" t="s">
        <v>60</v>
      </c>
      <c r="C22" s="608">
        <f>+C18+C14</f>
        <v>8926023.94457</v>
      </c>
      <c r="D22" s="608">
        <f>+D18+D14</f>
        <v>33374403.52875</v>
      </c>
      <c r="E22" s="316"/>
      <c r="F22" s="352"/>
      <c r="G22" s="319"/>
      <c r="H22" s="319"/>
      <c r="I22" s="319"/>
      <c r="J22" s="316"/>
      <c r="K22" s="316"/>
      <c r="L22" s="316"/>
      <c r="M22" s="223"/>
      <c r="N22" s="223"/>
    </row>
    <row r="23" spans="2:14" s="16" customFormat="1" ht="15" customHeight="1">
      <c r="B23" s="613"/>
      <c r="C23" s="609"/>
      <c r="D23" s="609"/>
      <c r="E23" s="316"/>
      <c r="F23" s="355"/>
      <c r="G23" s="319"/>
      <c r="H23" s="318"/>
      <c r="I23" s="318"/>
      <c r="J23" s="316"/>
      <c r="K23" s="316"/>
      <c r="L23" s="322"/>
      <c r="M23" s="231"/>
      <c r="N23" s="223"/>
    </row>
    <row r="24" spans="2:14" ht="14.25">
      <c r="B24" s="331"/>
      <c r="C24" s="525"/>
      <c r="D24" s="317"/>
      <c r="E24" s="316"/>
      <c r="F24" s="355"/>
      <c r="G24" s="319"/>
      <c r="H24" s="316"/>
      <c r="I24" s="316"/>
      <c r="J24" s="316"/>
      <c r="K24" s="323"/>
      <c r="L24" s="323"/>
      <c r="M24" s="223"/>
      <c r="N24" s="223"/>
    </row>
    <row r="25" spans="2:14" ht="14.25">
      <c r="B25" s="332"/>
      <c r="C25" s="202"/>
      <c r="D25" s="333"/>
      <c r="E25" s="324"/>
      <c r="F25" s="356"/>
      <c r="G25" s="319"/>
      <c r="H25" s="316"/>
      <c r="I25" s="316"/>
      <c r="J25" s="316"/>
      <c r="K25" s="316"/>
      <c r="L25" s="325"/>
      <c r="M25" s="223"/>
      <c r="N25" s="223"/>
    </row>
    <row r="26" spans="2:14" ht="14.25">
      <c r="B26" s="331"/>
      <c r="C26" s="520"/>
      <c r="D26" s="334"/>
      <c r="E26" s="316"/>
      <c r="F26" s="356"/>
      <c r="G26" s="319"/>
      <c r="H26" s="316"/>
      <c r="I26" s="316"/>
      <c r="J26" s="316"/>
      <c r="K26" s="324"/>
      <c r="L26" s="320"/>
      <c r="M26" s="229"/>
      <c r="N26" s="223"/>
    </row>
    <row r="27" spans="2:14" ht="14.25">
      <c r="B27" s="317"/>
      <c r="D27" s="335"/>
      <c r="E27" s="316"/>
      <c r="F27" s="356"/>
      <c r="G27" s="319"/>
      <c r="H27" s="316"/>
      <c r="I27" s="316"/>
      <c r="J27" s="316"/>
      <c r="K27" s="316"/>
      <c r="L27" s="320"/>
      <c r="M27" s="223"/>
      <c r="N27" s="223"/>
    </row>
    <row r="28" spans="2:14" ht="14.25">
      <c r="B28" s="317"/>
      <c r="C28" s="336"/>
      <c r="D28" s="336"/>
      <c r="E28" s="316"/>
      <c r="F28" s="355"/>
      <c r="G28" s="319"/>
      <c r="H28" s="316"/>
      <c r="I28" s="316"/>
      <c r="J28" s="316"/>
      <c r="K28" s="316"/>
      <c r="L28" s="326"/>
      <c r="M28" s="226"/>
      <c r="N28" s="223"/>
    </row>
    <row r="29" spans="2:14" s="1" customFormat="1" ht="18">
      <c r="B29" s="127" t="s">
        <v>114</v>
      </c>
      <c r="C29" s="127"/>
      <c r="D29" s="127"/>
      <c r="E29" s="316"/>
      <c r="F29" s="355"/>
      <c r="G29" s="319"/>
      <c r="H29" s="327"/>
      <c r="I29" s="327"/>
      <c r="J29" s="316"/>
      <c r="K29" s="316"/>
      <c r="L29" s="316"/>
      <c r="M29" s="223"/>
      <c r="N29" s="223"/>
    </row>
    <row r="30" spans="2:14" s="1" customFormat="1" ht="18">
      <c r="B30" s="315" t="s">
        <v>134</v>
      </c>
      <c r="C30" s="315"/>
      <c r="D30" s="315"/>
      <c r="E30" s="316"/>
      <c r="F30" s="355"/>
      <c r="G30" s="319"/>
      <c r="H30" s="327"/>
      <c r="I30" s="327"/>
      <c r="J30" s="316"/>
      <c r="K30" s="316"/>
      <c r="L30" s="320"/>
      <c r="M30" s="229"/>
      <c r="N30" s="223"/>
    </row>
    <row r="31" spans="2:14" s="1" customFormat="1" ht="18">
      <c r="B31" s="315" t="s">
        <v>135</v>
      </c>
      <c r="C31" s="315"/>
      <c r="D31" s="315"/>
      <c r="E31" s="316"/>
      <c r="F31" s="355"/>
      <c r="G31" s="319"/>
      <c r="H31" s="327"/>
      <c r="I31" s="327"/>
      <c r="J31" s="316"/>
      <c r="K31" s="316"/>
      <c r="L31" s="316"/>
      <c r="M31" s="223"/>
      <c r="N31" s="223"/>
    </row>
    <row r="32" spans="2:14" s="1" customFormat="1" ht="18">
      <c r="B32" s="182" t="s">
        <v>151</v>
      </c>
      <c r="C32" s="182"/>
      <c r="D32" s="182"/>
      <c r="E32" s="316"/>
      <c r="F32" s="355"/>
      <c r="G32" s="319"/>
      <c r="H32" s="316"/>
      <c r="I32" s="316"/>
      <c r="J32" s="316"/>
      <c r="K32" s="316"/>
      <c r="L32" s="316"/>
      <c r="M32" s="223"/>
      <c r="N32" s="223"/>
    </row>
    <row r="33" spans="2:14" s="3" customFormat="1" ht="15.75">
      <c r="B33" s="252" t="str">
        <f>+B9</f>
        <v>Al 30 de noviembre de 2023</v>
      </c>
      <c r="C33" s="252"/>
      <c r="D33" s="135"/>
      <c r="E33" s="328"/>
      <c r="F33" s="355"/>
      <c r="G33" s="319"/>
      <c r="H33" s="329"/>
      <c r="I33" s="328"/>
      <c r="J33" s="328"/>
      <c r="K33" s="330"/>
      <c r="L33" s="330"/>
      <c r="M33" s="227"/>
      <c r="N33" s="227"/>
    </row>
    <row r="34" spans="2:14" s="3" customFormat="1" ht="9.75" customHeight="1">
      <c r="B34" s="14"/>
      <c r="C34" s="252"/>
      <c r="D34" s="12"/>
      <c r="E34" s="328"/>
      <c r="F34" s="355"/>
      <c r="G34" s="319"/>
      <c r="H34" s="328"/>
      <c r="I34" s="328"/>
      <c r="J34" s="328"/>
      <c r="K34" s="330"/>
      <c r="L34" s="330"/>
      <c r="M34" s="227"/>
      <c r="N34" s="227"/>
    </row>
    <row r="35" spans="2:12" ht="18.75" customHeight="1">
      <c r="B35" s="610" t="s">
        <v>154</v>
      </c>
      <c r="C35" s="606" t="s">
        <v>85</v>
      </c>
      <c r="D35" s="606" t="s">
        <v>162</v>
      </c>
      <c r="E35" s="316"/>
      <c r="F35" s="355"/>
      <c r="G35" s="319"/>
      <c r="H35" s="316"/>
      <c r="I35" s="316"/>
      <c r="J35" s="316"/>
      <c r="K35" s="317"/>
      <c r="L35" s="317"/>
    </row>
    <row r="36" spans="2:14" s="16" customFormat="1" ht="18.75" customHeight="1">
      <c r="B36" s="611"/>
      <c r="C36" s="607"/>
      <c r="D36" s="607"/>
      <c r="E36" s="316"/>
      <c r="F36" s="355"/>
      <c r="G36" s="319"/>
      <c r="H36" s="316"/>
      <c r="I36" s="316"/>
      <c r="J36" s="316"/>
      <c r="K36" s="318"/>
      <c r="L36" s="318"/>
      <c r="M36" s="228"/>
      <c r="N36" s="228"/>
    </row>
    <row r="37" spans="2:14" s="16" customFormat="1" ht="9.75" customHeight="1">
      <c r="B37" s="17"/>
      <c r="C37" s="256"/>
      <c r="D37" s="19"/>
      <c r="E37" s="316"/>
      <c r="F37" s="355"/>
      <c r="G37" s="319"/>
      <c r="H37" s="316"/>
      <c r="I37" s="316"/>
      <c r="J37" s="316"/>
      <c r="K37" s="318"/>
      <c r="L37" s="318"/>
      <c r="M37" s="228"/>
      <c r="N37" s="228"/>
    </row>
    <row r="38" spans="2:14" s="13" customFormat="1" ht="19.5" customHeight="1">
      <c r="B38" s="18" t="s">
        <v>145</v>
      </c>
      <c r="C38" s="458">
        <f>SUM(C39:C40)</f>
        <v>452974.48045000003</v>
      </c>
      <c r="D38" s="456">
        <f>SUM(D39:D40)</f>
        <v>1693671.5824025501</v>
      </c>
      <c r="E38" s="316"/>
      <c r="F38" s="352"/>
      <c r="G38" s="319"/>
      <c r="H38" s="316"/>
      <c r="I38" s="316"/>
      <c r="J38" s="316"/>
      <c r="K38" s="319"/>
      <c r="L38" s="319"/>
      <c r="M38" s="225"/>
      <c r="N38" s="225"/>
    </row>
    <row r="39" spans="2:14" s="13" customFormat="1" ht="16.5" customHeight="1">
      <c r="B39" s="15" t="s">
        <v>25</v>
      </c>
      <c r="C39" s="459">
        <v>49478.47018</v>
      </c>
      <c r="D39" s="457">
        <f>+C39*$E$9</f>
        <v>185000.00000302</v>
      </c>
      <c r="E39" s="316"/>
      <c r="F39" s="354"/>
      <c r="G39" s="319"/>
      <c r="H39" s="316"/>
      <c r="I39" s="316"/>
      <c r="J39" s="316"/>
      <c r="K39" s="319"/>
      <c r="L39" s="319"/>
      <c r="M39" s="225"/>
      <c r="N39" s="225"/>
    </row>
    <row r="40" spans="2:14" s="13" customFormat="1" ht="16.5" customHeight="1">
      <c r="B40" s="15" t="s">
        <v>24</v>
      </c>
      <c r="C40" s="459">
        <v>403496.01027</v>
      </c>
      <c r="D40" s="457">
        <f>+C40*$E$9</f>
        <v>1508671.58239953</v>
      </c>
      <c r="E40" s="316"/>
      <c r="F40" s="355"/>
      <c r="G40" s="319"/>
      <c r="H40" s="316"/>
      <c r="I40" s="316"/>
      <c r="J40" s="316"/>
      <c r="K40" s="319"/>
      <c r="L40" s="319"/>
      <c r="M40" s="225"/>
      <c r="N40" s="225"/>
    </row>
    <row r="41" spans="2:14" s="13" customFormat="1" ht="15" customHeight="1">
      <c r="B41" s="15"/>
      <c r="C41" s="459"/>
      <c r="D41" s="457"/>
      <c r="E41" s="316"/>
      <c r="F41" s="355"/>
      <c r="G41" s="319"/>
      <c r="H41" s="316"/>
      <c r="I41" s="316"/>
      <c r="J41" s="316"/>
      <c r="K41" s="319"/>
      <c r="L41" s="319"/>
      <c r="M41" s="225"/>
      <c r="N41" s="225"/>
    </row>
    <row r="42" spans="2:14" s="13" customFormat="1" ht="19.5" customHeight="1">
      <c r="B42" s="18" t="s">
        <v>146</v>
      </c>
      <c r="C42" s="458">
        <f>SUM(C43:C44)</f>
        <v>471701.74553</v>
      </c>
      <c r="D42" s="456">
        <f>SUM(D43:D44)</f>
        <v>1763692.82653667</v>
      </c>
      <c r="E42" s="316"/>
      <c r="F42" s="352"/>
      <c r="G42" s="319"/>
      <c r="H42" s="316"/>
      <c r="I42" s="316"/>
      <c r="J42" s="316"/>
      <c r="K42" s="319"/>
      <c r="L42" s="319"/>
      <c r="M42" s="225"/>
      <c r="N42" s="225"/>
    </row>
    <row r="43" spans="2:14" s="13" customFormat="1" ht="16.5" customHeight="1">
      <c r="B43" s="15" t="s">
        <v>25</v>
      </c>
      <c r="C43" s="459">
        <v>0</v>
      </c>
      <c r="D43" s="457">
        <f>+C43*$E$9</f>
        <v>0</v>
      </c>
      <c r="E43" s="316"/>
      <c r="F43" s="354"/>
      <c r="G43" s="319"/>
      <c r="H43" s="316"/>
      <c r="I43" s="316"/>
      <c r="J43" s="316"/>
      <c r="K43" s="319"/>
      <c r="L43" s="319"/>
      <c r="M43" s="225"/>
      <c r="N43" s="225"/>
    </row>
    <row r="44" spans="2:14" s="13" customFormat="1" ht="16.5" customHeight="1">
      <c r="B44" s="15" t="s">
        <v>24</v>
      </c>
      <c r="C44" s="459">
        <v>471701.74553</v>
      </c>
      <c r="D44" s="457">
        <f>+C44*$E$9</f>
        <v>1763692.82653667</v>
      </c>
      <c r="E44" s="316"/>
      <c r="F44" s="354"/>
      <c r="G44" s="319"/>
      <c r="H44" s="316"/>
      <c r="I44" s="316"/>
      <c r="J44" s="316"/>
      <c r="K44" s="319"/>
      <c r="L44" s="319"/>
      <c r="M44" s="225"/>
      <c r="N44" s="225"/>
    </row>
    <row r="45" spans="2:14" s="13" customFormat="1" ht="7.5" customHeight="1">
      <c r="B45" s="15"/>
      <c r="C45" s="459"/>
      <c r="D45" s="457"/>
      <c r="E45" s="316"/>
      <c r="F45" s="319"/>
      <c r="G45" s="319"/>
      <c r="H45" s="316"/>
      <c r="I45" s="316"/>
      <c r="J45" s="316"/>
      <c r="K45" s="319"/>
      <c r="L45" s="319"/>
      <c r="M45" s="225"/>
      <c r="N45" s="225"/>
    </row>
    <row r="46" spans="2:14" s="13" customFormat="1" ht="15" customHeight="1">
      <c r="B46" s="612" t="s">
        <v>60</v>
      </c>
      <c r="C46" s="608">
        <f>+C42+C38</f>
        <v>924676.2259800001</v>
      </c>
      <c r="D46" s="608">
        <f>+D42+D38</f>
        <v>3457364.40893922</v>
      </c>
      <c r="E46" s="316"/>
      <c r="F46" s="319"/>
      <c r="G46" s="319"/>
      <c r="H46" s="316"/>
      <c r="I46" s="316"/>
      <c r="J46" s="316"/>
      <c r="K46" s="319"/>
      <c r="L46" s="319"/>
      <c r="M46" s="225"/>
      <c r="N46" s="225"/>
    </row>
    <row r="47" spans="2:14" s="16" customFormat="1" ht="15" customHeight="1">
      <c r="B47" s="613"/>
      <c r="C47" s="609"/>
      <c r="D47" s="609"/>
      <c r="E47" s="316"/>
      <c r="F47" s="345"/>
      <c r="G47" s="319"/>
      <c r="H47" s="316"/>
      <c r="I47" s="316"/>
      <c r="J47" s="316"/>
      <c r="K47" s="318"/>
      <c r="L47" s="318"/>
      <c r="M47" s="228"/>
      <c r="N47" s="228"/>
    </row>
    <row r="48" spans="2:12" ht="16.5" customHeight="1">
      <c r="B48" s="28" t="s">
        <v>137</v>
      </c>
      <c r="C48" s="190"/>
      <c r="D48" s="202"/>
      <c r="E48" s="316"/>
      <c r="F48" s="319"/>
      <c r="G48" s="319"/>
      <c r="H48" s="316"/>
      <c r="I48" s="316"/>
      <c r="J48" s="316"/>
      <c r="K48" s="317"/>
      <c r="L48" s="317"/>
    </row>
    <row r="49" spans="2:12" ht="12.75">
      <c r="B49" s="2" t="s">
        <v>138</v>
      </c>
      <c r="C49" s="499"/>
      <c r="D49" s="202"/>
      <c r="E49" s="316"/>
      <c r="F49" s="316"/>
      <c r="G49" s="316"/>
      <c r="H49" s="316"/>
      <c r="I49" s="316"/>
      <c r="J49" s="316"/>
      <c r="K49" s="317"/>
      <c r="L49" s="317"/>
    </row>
    <row r="50" spans="2:12" ht="12.75">
      <c r="B50" s="317"/>
      <c r="C50" s="483"/>
      <c r="D50" s="337"/>
      <c r="E50" s="316"/>
      <c r="F50" s="316"/>
      <c r="G50" s="316"/>
      <c r="H50" s="316"/>
      <c r="I50" s="316"/>
      <c r="J50" s="316"/>
      <c r="K50" s="317"/>
      <c r="L50" s="317"/>
    </row>
    <row r="51" spans="2:12" ht="12.75">
      <c r="B51" s="317"/>
      <c r="C51" s="337"/>
      <c r="D51" s="429"/>
      <c r="E51" s="316"/>
      <c r="F51" s="316"/>
      <c r="G51" s="316"/>
      <c r="H51" s="316"/>
      <c r="I51" s="316"/>
      <c r="J51" s="316"/>
      <c r="K51" s="317"/>
      <c r="L51" s="317"/>
    </row>
    <row r="52" spans="2:4" ht="12.75">
      <c r="B52" s="317"/>
      <c r="C52" s="486"/>
      <c r="D52" s="317"/>
    </row>
    <row r="53" spans="2:4" ht="12.75">
      <c r="B53" s="317"/>
      <c r="C53" s="337"/>
      <c r="D53" s="337"/>
    </row>
    <row r="54" spans="2:4" ht="12.75">
      <c r="B54" s="317"/>
      <c r="C54" s="337"/>
      <c r="D54" s="337"/>
    </row>
    <row r="55" spans="2:4" ht="12.75">
      <c r="B55" s="317"/>
      <c r="C55" s="337"/>
      <c r="D55" s="337"/>
    </row>
    <row r="56" spans="2:4" ht="12.75">
      <c r="B56" s="317"/>
      <c r="C56" s="426"/>
      <c r="D56" s="426"/>
    </row>
    <row r="57" spans="2:4" ht="12.75">
      <c r="B57" s="317"/>
      <c r="C57" s="337"/>
      <c r="D57" s="337"/>
    </row>
    <row r="58" spans="2:4" ht="12.75">
      <c r="B58" s="317"/>
      <c r="C58" s="337"/>
      <c r="D58" s="337"/>
    </row>
    <row r="59" spans="2:4" ht="12.75">
      <c r="B59" s="317"/>
      <c r="C59" s="337"/>
      <c r="D59" s="317"/>
    </row>
    <row r="60" spans="2:4" ht="12.75">
      <c r="B60" s="317"/>
      <c r="C60" s="338"/>
      <c r="D60" s="317"/>
    </row>
  </sheetData>
  <sheetProtection/>
  <mergeCells count="15">
    <mergeCell ref="B46:B47"/>
    <mergeCell ref="C46:C47"/>
    <mergeCell ref="D46:D47"/>
    <mergeCell ref="B35:B36"/>
    <mergeCell ref="C35:C36"/>
    <mergeCell ref="D35:D36"/>
    <mergeCell ref="D11:D12"/>
    <mergeCell ref="D22:D23"/>
    <mergeCell ref="B11:B12"/>
    <mergeCell ref="B22:B23"/>
    <mergeCell ref="C22:C23"/>
    <mergeCell ref="B2:D2"/>
    <mergeCell ref="B3:D3"/>
    <mergeCell ref="B4:D4"/>
    <mergeCell ref="C11:C12"/>
  </mergeCells>
  <printOptions horizontalCentered="1"/>
  <pageMargins left="0.4724409448818898" right="0.5905511811023623" top="0.984251968503937" bottom="0.984251968503937" header="0.31496062992125984" footer="0.31496062992125984"/>
  <pageSetup horizontalDpi="600" verticalDpi="600" orientation="portrait" paperSize="9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M65"/>
  <sheetViews>
    <sheetView showGridLines="0" zoomScale="80" zoomScaleNormal="80" zoomScalePageLayoutView="0" workbookViewId="0" topLeftCell="A1">
      <selection activeCell="B5" sqref="B5"/>
    </sheetView>
  </sheetViews>
  <sheetFormatPr defaultColWidth="11.421875" defaultRowHeight="12.75"/>
  <cols>
    <col min="1" max="1" width="4.28125" style="85" customWidth="1"/>
    <col min="2" max="2" width="56.28125" style="85" customWidth="1"/>
    <col min="3" max="4" width="19.7109375" style="85" customWidth="1"/>
    <col min="5" max="5" width="11.421875" style="85" customWidth="1"/>
    <col min="6" max="6" width="15.7109375" style="85" customWidth="1"/>
    <col min="7" max="12" width="11.421875" style="85" customWidth="1"/>
    <col min="13" max="13" width="11.421875" style="130" customWidth="1"/>
    <col min="14" max="16384" width="11.421875" style="85" customWidth="1"/>
  </cols>
  <sheetData>
    <row r="1" ht="12.75">
      <c r="B1" s="101"/>
    </row>
    <row r="2" ht="12.75">
      <c r="B2" s="101"/>
    </row>
    <row r="3" ht="12.75">
      <c r="B3" s="101"/>
    </row>
    <row r="4" ht="12" customHeight="1">
      <c r="B4" s="101"/>
    </row>
    <row r="5" spans="2:13" s="134" customFormat="1" ht="18">
      <c r="B5" s="127" t="s">
        <v>13</v>
      </c>
      <c r="C5" s="127"/>
      <c r="D5" s="127"/>
      <c r="M5" s="188"/>
    </row>
    <row r="6" spans="2:13" s="134" customFormat="1" ht="18">
      <c r="B6" s="315" t="s">
        <v>134</v>
      </c>
      <c r="C6" s="315"/>
      <c r="D6" s="315"/>
      <c r="M6" s="188"/>
    </row>
    <row r="7" spans="2:13" s="134" customFormat="1" ht="18">
      <c r="B7" s="315" t="s">
        <v>133</v>
      </c>
      <c r="C7" s="315"/>
      <c r="D7" s="315"/>
      <c r="M7" s="188"/>
    </row>
    <row r="8" spans="2:13" s="134" customFormat="1" ht="18">
      <c r="B8" s="339" t="s">
        <v>37</v>
      </c>
      <c r="C8" s="182"/>
      <c r="D8" s="182"/>
      <c r="M8" s="188"/>
    </row>
    <row r="9" spans="2:13" s="134" customFormat="1" ht="18">
      <c r="B9" s="618" t="str">
        <f>+'DEP-C2'!B9</f>
        <v>Al 30 de noviembre de 2023</v>
      </c>
      <c r="C9" s="618"/>
      <c r="D9" s="263"/>
      <c r="E9" s="314">
        <f>+Portada!H39</f>
        <v>3.739</v>
      </c>
      <c r="M9" s="188"/>
    </row>
    <row r="10" spans="2:13" s="65" customFormat="1" ht="9.75" customHeight="1">
      <c r="B10" s="621"/>
      <c r="C10" s="621"/>
      <c r="D10" s="621"/>
      <c r="E10" s="280"/>
      <c r="M10" s="163"/>
    </row>
    <row r="11" spans="2:4" ht="16.5" customHeight="1">
      <c r="B11" s="622" t="s">
        <v>92</v>
      </c>
      <c r="C11" s="616" t="s">
        <v>85</v>
      </c>
      <c r="D11" s="606" t="s">
        <v>162</v>
      </c>
    </row>
    <row r="12" spans="2:13" s="80" customFormat="1" ht="16.5" customHeight="1">
      <c r="B12" s="623"/>
      <c r="C12" s="617"/>
      <c r="D12" s="607"/>
      <c r="M12" s="164"/>
    </row>
    <row r="13" spans="2:13" s="80" customFormat="1" ht="9.75" customHeight="1">
      <c r="B13" s="64"/>
      <c r="C13" s="159"/>
      <c r="D13" s="160"/>
      <c r="M13" s="164"/>
    </row>
    <row r="14" spans="2:13" s="80" customFormat="1" ht="16.5">
      <c r="B14" s="161" t="s">
        <v>63</v>
      </c>
      <c r="C14" s="460">
        <f>SUM(C15:C16)</f>
        <v>1729178.52921</v>
      </c>
      <c r="D14" s="377">
        <f>SUM(D15:D16)</f>
        <v>6465398.52072</v>
      </c>
      <c r="M14" s="164"/>
    </row>
    <row r="15" spans="2:13" s="80" customFormat="1" ht="16.5">
      <c r="B15" s="79" t="s">
        <v>25</v>
      </c>
      <c r="C15" s="461">
        <v>1498444.3743</v>
      </c>
      <c r="D15" s="383">
        <f>ROUND(+C15*$E$9,5)</f>
        <v>5602683.51551</v>
      </c>
      <c r="E15" s="281"/>
      <c r="F15" s="426"/>
      <c r="G15" s="282"/>
      <c r="M15" s="164"/>
    </row>
    <row r="16" spans="2:13" s="80" customFormat="1" ht="16.5">
      <c r="B16" s="79" t="s">
        <v>24</v>
      </c>
      <c r="C16" s="461">
        <v>230734.15491</v>
      </c>
      <c r="D16" s="383">
        <f>ROUND(+C16*$E$9,5)</f>
        <v>862715.00521</v>
      </c>
      <c r="E16" s="281"/>
      <c r="F16" s="426"/>
      <c r="M16" s="164"/>
    </row>
    <row r="17" spans="2:13" s="80" customFormat="1" ht="15" customHeight="1">
      <c r="B17" s="64"/>
      <c r="C17" s="462"/>
      <c r="D17" s="376"/>
      <c r="M17" s="164"/>
    </row>
    <row r="18" spans="2:13" s="80" customFormat="1" ht="16.5">
      <c r="B18" s="161" t="s">
        <v>62</v>
      </c>
      <c r="C18" s="460">
        <f>SUM(C19:C20)</f>
        <v>7196845.41536</v>
      </c>
      <c r="D18" s="460">
        <f>SUM(D19:D20)</f>
        <v>26909005.00802</v>
      </c>
      <c r="E18" s="281"/>
      <c r="M18" s="164"/>
    </row>
    <row r="19" spans="2:13" s="80" customFormat="1" ht="16.5">
      <c r="B19" s="79" t="s">
        <v>25</v>
      </c>
      <c r="C19" s="461">
        <f>+C23+C27+C31</f>
        <v>2811912.9713399997</v>
      </c>
      <c r="D19" s="461">
        <f>+D23+D27+D31</f>
        <v>10513742.59984</v>
      </c>
      <c r="M19" s="164"/>
    </row>
    <row r="20" spans="2:13" s="80" customFormat="1" ht="16.5">
      <c r="B20" s="79" t="s">
        <v>24</v>
      </c>
      <c r="C20" s="461">
        <f>+C24+C28+C32</f>
        <v>4384932.44402</v>
      </c>
      <c r="D20" s="461">
        <f>+D24+D28+D32</f>
        <v>16395262.40818</v>
      </c>
      <c r="M20" s="164"/>
    </row>
    <row r="21" spans="2:13" s="80" customFormat="1" ht="9.75" customHeight="1">
      <c r="B21" s="81"/>
      <c r="C21" s="461"/>
      <c r="D21" s="383"/>
      <c r="M21" s="164"/>
    </row>
    <row r="22" spans="2:13" s="80" customFormat="1" ht="16.5">
      <c r="B22" s="341" t="s">
        <v>173</v>
      </c>
      <c r="C22" s="463">
        <f>SUM(C23:C24)</f>
        <v>6741192.40391</v>
      </c>
      <c r="D22" s="375">
        <f>SUM(D23:D24)</f>
        <v>25205318.39822</v>
      </c>
      <c r="G22" s="281"/>
      <c r="I22" s="283"/>
      <c r="M22" s="164"/>
    </row>
    <row r="23" spans="2:13" s="80" customFormat="1" ht="16.5">
      <c r="B23" s="342" t="s">
        <v>25</v>
      </c>
      <c r="C23" s="462">
        <v>2425366.36906</v>
      </c>
      <c r="D23" s="376">
        <f>ROUND(+C23*$E$9,5)</f>
        <v>9068444.85392</v>
      </c>
      <c r="G23" s="281"/>
      <c r="I23" s="283"/>
      <c r="M23" s="164"/>
    </row>
    <row r="24" spans="2:13" s="80" customFormat="1" ht="16.5">
      <c r="B24" s="342" t="s">
        <v>24</v>
      </c>
      <c r="C24" s="462">
        <v>4315826.03485</v>
      </c>
      <c r="D24" s="376">
        <f>ROUND(+C24*$E$9,5)</f>
        <v>16136873.5443</v>
      </c>
      <c r="M24" s="164"/>
    </row>
    <row r="25" spans="2:13" s="80" customFormat="1" ht="9.75" customHeight="1">
      <c r="B25" s="81"/>
      <c r="C25" s="461"/>
      <c r="D25" s="383"/>
      <c r="M25" s="164"/>
    </row>
    <row r="26" spans="2:13" s="80" customFormat="1" ht="16.5">
      <c r="B26" s="341" t="s">
        <v>174</v>
      </c>
      <c r="C26" s="463">
        <f>SUM(C27:C28)</f>
        <v>135214.78151</v>
      </c>
      <c r="D26" s="375">
        <f>SUM(D27:D28)</f>
        <v>505568.06806</v>
      </c>
      <c r="G26" s="284"/>
      <c r="M26" s="164"/>
    </row>
    <row r="27" spans="2:13" s="80" customFormat="1" ht="16.5">
      <c r="B27" s="342" t="s">
        <v>25</v>
      </c>
      <c r="C27" s="462">
        <v>72704.138</v>
      </c>
      <c r="D27" s="376">
        <f>ROUND(+C27*$E$9,5)</f>
        <v>271840.77198</v>
      </c>
      <c r="M27" s="164"/>
    </row>
    <row r="28" spans="2:13" s="80" customFormat="1" ht="16.5">
      <c r="B28" s="342" t="s">
        <v>24</v>
      </c>
      <c r="C28" s="462">
        <v>62510.64351</v>
      </c>
      <c r="D28" s="376">
        <f>ROUND(+C28*$E$9,5)</f>
        <v>233727.29608</v>
      </c>
      <c r="M28" s="164"/>
    </row>
    <row r="29" spans="2:13" s="80" customFormat="1" ht="9.75" customHeight="1">
      <c r="B29" s="81"/>
      <c r="C29" s="376"/>
      <c r="D29" s="383"/>
      <c r="M29" s="164"/>
    </row>
    <row r="30" spans="2:13" s="80" customFormat="1" ht="16.5">
      <c r="B30" s="343" t="s">
        <v>175</v>
      </c>
      <c r="C30" s="463">
        <f>+SUM(C31:C32)</f>
        <v>320438.22994</v>
      </c>
      <c r="D30" s="375">
        <f>SUM(D31:D32)</f>
        <v>1198118.54174</v>
      </c>
      <c r="M30" s="164"/>
    </row>
    <row r="31" spans="2:13" s="80" customFormat="1" ht="16.5">
      <c r="B31" s="342" t="s">
        <v>25</v>
      </c>
      <c r="C31" s="462">
        <v>313842.46428</v>
      </c>
      <c r="D31" s="376">
        <f>ROUND(+C31*$E$9,5)</f>
        <v>1173456.97394</v>
      </c>
      <c r="M31" s="164"/>
    </row>
    <row r="32" spans="2:13" s="80" customFormat="1" ht="16.5">
      <c r="B32" s="342" t="s">
        <v>24</v>
      </c>
      <c r="C32" s="462">
        <v>6595.76566</v>
      </c>
      <c r="D32" s="376">
        <f>ROUND(+C32*$E$9,5)</f>
        <v>24661.5678</v>
      </c>
      <c r="M32" s="164"/>
    </row>
    <row r="33" spans="2:13" s="80" customFormat="1" ht="9.75" customHeight="1">
      <c r="B33" s="191"/>
      <c r="C33" s="462"/>
      <c r="D33" s="376"/>
      <c r="M33" s="164"/>
    </row>
    <row r="34" spans="2:13" s="80" customFormat="1" ht="15" customHeight="1">
      <c r="B34" s="619" t="s">
        <v>60</v>
      </c>
      <c r="C34" s="614">
        <f>+C18+C14</f>
        <v>8926023.94457</v>
      </c>
      <c r="D34" s="614">
        <f>+D18+D14</f>
        <v>33374403.52874</v>
      </c>
      <c r="M34" s="164"/>
    </row>
    <row r="35" spans="2:13" s="80" customFormat="1" ht="15" customHeight="1">
      <c r="B35" s="620"/>
      <c r="C35" s="615"/>
      <c r="D35" s="615"/>
      <c r="M35" s="164"/>
    </row>
    <row r="36" spans="3:6" ht="16.5">
      <c r="C36" s="190"/>
      <c r="F36" s="80"/>
    </row>
    <row r="37" spans="3:6" ht="16.5">
      <c r="C37" s="190"/>
      <c r="D37" s="100"/>
      <c r="F37" s="80"/>
    </row>
    <row r="38" spans="3:6" ht="16.5">
      <c r="C38" s="190"/>
      <c r="D38" s="190"/>
      <c r="F38" s="80"/>
    </row>
    <row r="40" spans="2:13" s="134" customFormat="1" ht="18">
      <c r="B40" s="127" t="s">
        <v>115</v>
      </c>
      <c r="C40" s="127"/>
      <c r="D40" s="127"/>
      <c r="M40" s="188"/>
    </row>
    <row r="41" spans="2:13" s="134" customFormat="1" ht="18">
      <c r="B41" s="315" t="s">
        <v>134</v>
      </c>
      <c r="C41" s="315"/>
      <c r="D41" s="315"/>
      <c r="M41" s="188"/>
    </row>
    <row r="42" spans="2:13" s="134" customFormat="1" ht="18">
      <c r="B42" s="315" t="s">
        <v>135</v>
      </c>
      <c r="C42" s="315"/>
      <c r="D42" s="315"/>
      <c r="M42" s="188"/>
    </row>
    <row r="43" spans="2:13" s="134" customFormat="1" ht="18">
      <c r="B43" s="339" t="s">
        <v>37</v>
      </c>
      <c r="C43" s="182"/>
      <c r="D43" s="182"/>
      <c r="M43" s="188"/>
    </row>
    <row r="44" spans="2:13" s="134" customFormat="1" ht="18">
      <c r="B44" s="618" t="str">
        <f>+B9</f>
        <v>Al 30 de noviembre de 2023</v>
      </c>
      <c r="C44" s="618"/>
      <c r="D44" s="250"/>
      <c r="M44" s="188"/>
    </row>
    <row r="45" spans="2:13" s="65" customFormat="1" ht="9.75" customHeight="1">
      <c r="B45" s="621"/>
      <c r="C45" s="621"/>
      <c r="D45" s="621"/>
      <c r="M45" s="163"/>
    </row>
    <row r="46" spans="2:4" ht="16.5" customHeight="1">
      <c r="B46" s="622" t="s">
        <v>92</v>
      </c>
      <c r="C46" s="616" t="s">
        <v>85</v>
      </c>
      <c r="D46" s="606" t="s">
        <v>162</v>
      </c>
    </row>
    <row r="47" spans="2:13" s="80" customFormat="1" ht="16.5" customHeight="1">
      <c r="B47" s="623"/>
      <c r="C47" s="617"/>
      <c r="D47" s="607"/>
      <c r="M47" s="164"/>
    </row>
    <row r="48" spans="2:13" s="80" customFormat="1" ht="9.75" customHeight="1">
      <c r="B48" s="64"/>
      <c r="C48" s="159"/>
      <c r="D48" s="192"/>
      <c r="M48" s="164"/>
    </row>
    <row r="49" spans="2:13" s="80" customFormat="1" ht="16.5">
      <c r="B49" s="161" t="s">
        <v>63</v>
      </c>
      <c r="C49" s="460">
        <f>SUM(C50:C51)</f>
        <v>377539.42565</v>
      </c>
      <c r="D49" s="377">
        <f>SUM(D50:D51)</f>
        <v>1411619.9125030201</v>
      </c>
      <c r="F49" s="345"/>
      <c r="M49" s="164"/>
    </row>
    <row r="50" spans="2:13" s="80" customFormat="1" ht="16.5">
      <c r="B50" s="79" t="s">
        <v>24</v>
      </c>
      <c r="C50" s="461">
        <v>328060.95547</v>
      </c>
      <c r="D50" s="383">
        <f>ROUND(+C50*$E$9,5)</f>
        <v>1226619.9125</v>
      </c>
      <c r="F50" s="344"/>
      <c r="M50" s="164"/>
    </row>
    <row r="51" spans="2:13" s="80" customFormat="1" ht="21.75" customHeight="1">
      <c r="B51" s="79" t="s">
        <v>25</v>
      </c>
      <c r="C51" s="461">
        <v>49478.47018</v>
      </c>
      <c r="D51" s="383">
        <f>+C51*$E$9</f>
        <v>185000.00000302</v>
      </c>
      <c r="M51" s="164"/>
    </row>
    <row r="52" spans="2:13" s="80" customFormat="1" ht="15" customHeight="1">
      <c r="B52" s="64"/>
      <c r="C52" s="462"/>
      <c r="D52" s="376"/>
      <c r="M52" s="164"/>
    </row>
    <row r="53" spans="2:13" s="80" customFormat="1" ht="16.5">
      <c r="B53" s="161" t="s">
        <v>62</v>
      </c>
      <c r="C53" s="460">
        <f>SUM(C54:C55)</f>
        <v>547136.80033</v>
      </c>
      <c r="D53" s="460">
        <f>SUM(D54:D55)</f>
        <v>2045744.49643</v>
      </c>
      <c r="F53" s="345"/>
      <c r="M53" s="164"/>
    </row>
    <row r="54" spans="2:13" s="80" customFormat="1" ht="16.5">
      <c r="B54" s="79" t="s">
        <v>25</v>
      </c>
      <c r="C54" s="461">
        <f>+C58</f>
        <v>0</v>
      </c>
      <c r="D54" s="383">
        <f>+D58</f>
        <v>0</v>
      </c>
      <c r="F54" s="345"/>
      <c r="M54" s="164"/>
    </row>
    <row r="55" spans="2:13" s="80" customFormat="1" ht="16.5">
      <c r="B55" s="79" t="s">
        <v>24</v>
      </c>
      <c r="C55" s="461">
        <f>+C59</f>
        <v>547136.80033</v>
      </c>
      <c r="D55" s="383">
        <f>+D59</f>
        <v>2045744.49643</v>
      </c>
      <c r="F55" s="344"/>
      <c r="M55" s="164"/>
    </row>
    <row r="56" spans="2:13" s="80" customFormat="1" ht="9.75" customHeight="1">
      <c r="B56" s="81"/>
      <c r="C56" s="461"/>
      <c r="D56" s="383"/>
      <c r="M56" s="164"/>
    </row>
    <row r="57" spans="2:13" s="80" customFormat="1" ht="16.5">
      <c r="B57" s="341" t="s">
        <v>173</v>
      </c>
      <c r="C57" s="463">
        <f>SUM(C58:C59)</f>
        <v>547136.80033</v>
      </c>
      <c r="D57" s="463">
        <f>SUM(D58:D59)</f>
        <v>2045744.49643</v>
      </c>
      <c r="F57" s="345"/>
      <c r="M57" s="164"/>
    </row>
    <row r="58" spans="2:13" s="80" customFormat="1" ht="16.5" customHeight="1">
      <c r="B58" s="342" t="s">
        <v>25</v>
      </c>
      <c r="C58" s="462">
        <v>0</v>
      </c>
      <c r="D58" s="376">
        <f>ROUND(+C58*$E$9,5)</f>
        <v>0</v>
      </c>
      <c r="F58" s="344"/>
      <c r="M58" s="164"/>
    </row>
    <row r="59" spans="2:13" s="80" customFormat="1" ht="16.5" customHeight="1">
      <c r="B59" s="342" t="s">
        <v>24</v>
      </c>
      <c r="C59" s="462">
        <v>547136.80033</v>
      </c>
      <c r="D59" s="376">
        <f>ROUND(+C59*$E$9,5)</f>
        <v>2045744.49643</v>
      </c>
      <c r="F59" s="203"/>
      <c r="M59" s="164"/>
    </row>
    <row r="60" spans="2:13" s="80" customFormat="1" ht="9.75" customHeight="1">
      <c r="B60" s="191"/>
      <c r="C60" s="462"/>
      <c r="D60" s="376"/>
      <c r="M60" s="164"/>
    </row>
    <row r="61" spans="2:13" s="80" customFormat="1" ht="15" customHeight="1">
      <c r="B61" s="619" t="s">
        <v>60</v>
      </c>
      <c r="C61" s="614">
        <f>+C53+C49</f>
        <v>924676.22598</v>
      </c>
      <c r="D61" s="614">
        <f>+D53+D49</f>
        <v>3457364.40893302</v>
      </c>
      <c r="M61" s="164"/>
    </row>
    <row r="62" spans="2:13" s="80" customFormat="1" ht="15" customHeight="1">
      <c r="B62" s="620"/>
      <c r="C62" s="615"/>
      <c r="D62" s="615"/>
      <c r="F62" s="345"/>
      <c r="M62" s="164"/>
    </row>
    <row r="63" ht="12.75">
      <c r="C63" s="499"/>
    </row>
    <row r="64" spans="3:6" ht="12.75">
      <c r="C64" s="190"/>
      <c r="D64" s="129"/>
      <c r="F64" s="346"/>
    </row>
    <row r="65" ht="12.75">
      <c r="C65" s="189"/>
    </row>
  </sheetData>
  <sheetProtection/>
  <mergeCells count="16">
    <mergeCell ref="B9:C9"/>
    <mergeCell ref="B10:D10"/>
    <mergeCell ref="B61:B62"/>
    <mergeCell ref="C61:C62"/>
    <mergeCell ref="D61:D62"/>
    <mergeCell ref="B45:D45"/>
    <mergeCell ref="B46:B47"/>
    <mergeCell ref="B11:B12"/>
    <mergeCell ref="C11:C12"/>
    <mergeCell ref="D11:D12"/>
    <mergeCell ref="C34:C35"/>
    <mergeCell ref="C46:C47"/>
    <mergeCell ref="D46:D47"/>
    <mergeCell ref="B44:C44"/>
    <mergeCell ref="D34:D35"/>
    <mergeCell ref="B34:B35"/>
  </mergeCells>
  <printOptions horizontalCentered="1"/>
  <pageMargins left="0.5905511811023623" right="0.5905511811023623" top="0.7480314960629921" bottom="0.5905511811023623" header="0.31496062992125984" footer="0.31496062992125984"/>
  <pageSetup horizontalDpi="600" verticalDpi="600" orientation="portrait" paperSize="9" scale="7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101"/>
  <sheetViews>
    <sheetView showGridLines="0" zoomScale="80" zoomScaleNormal="80" zoomScalePageLayoutView="0" workbookViewId="0" topLeftCell="A1">
      <selection activeCell="B5" sqref="B5"/>
    </sheetView>
  </sheetViews>
  <sheetFormatPr defaultColWidth="11.421875" defaultRowHeight="12.75"/>
  <cols>
    <col min="1" max="1" width="4.28125" style="85" customWidth="1"/>
    <col min="2" max="2" width="73.57421875" style="85" customWidth="1"/>
    <col min="3" max="4" width="19.7109375" style="85" customWidth="1"/>
    <col min="5" max="5" width="20.57421875" style="85" bestFit="1" customWidth="1"/>
    <col min="6" max="6" width="19.28125" style="85" customWidth="1"/>
    <col min="7" max="7" width="16.28125" style="85" bestFit="1" customWidth="1"/>
    <col min="8" max="8" width="16.421875" style="85" customWidth="1"/>
    <col min="9" max="9" width="17.00390625" style="85" customWidth="1"/>
    <col min="10" max="16384" width="11.421875" style="85" customWidth="1"/>
  </cols>
  <sheetData>
    <row r="1" spans="2:5" ht="14.25">
      <c r="B1" s="101"/>
      <c r="E1" s="107"/>
    </row>
    <row r="2" ht="12.75">
      <c r="B2" s="101"/>
    </row>
    <row r="3" ht="12.75">
      <c r="B3" s="101"/>
    </row>
    <row r="4" ht="13.5" customHeight="1">
      <c r="B4" s="101"/>
    </row>
    <row r="5" spans="2:4" ht="18">
      <c r="B5" s="127" t="s">
        <v>14</v>
      </c>
      <c r="C5" s="127"/>
      <c r="D5" s="127"/>
    </row>
    <row r="6" spans="2:11" ht="18">
      <c r="B6" s="315" t="s">
        <v>134</v>
      </c>
      <c r="C6" s="315"/>
      <c r="D6" s="315"/>
      <c r="K6" s="130"/>
    </row>
    <row r="7" spans="2:11" ht="18">
      <c r="B7" s="315" t="s">
        <v>133</v>
      </c>
      <c r="C7" s="315"/>
      <c r="D7" s="315"/>
      <c r="K7" s="130"/>
    </row>
    <row r="8" spans="2:11" ht="16.5">
      <c r="B8" s="339" t="s">
        <v>32</v>
      </c>
      <c r="C8" s="182"/>
      <c r="D8" s="182"/>
      <c r="K8" s="130"/>
    </row>
    <row r="9" spans="2:11" s="134" customFormat="1" ht="18">
      <c r="B9" s="131" t="str">
        <f>+'DEP-C2'!B9</f>
        <v>Al 30 de noviembre de 2023</v>
      </c>
      <c r="C9" s="131"/>
      <c r="D9" s="263"/>
      <c r="E9" s="314">
        <f>+Portada!H39</f>
        <v>3.739</v>
      </c>
      <c r="K9" s="188"/>
    </row>
    <row r="10" spans="2:11" ht="9.75" customHeight="1">
      <c r="B10" s="624"/>
      <c r="C10" s="624"/>
      <c r="D10" s="624"/>
      <c r="K10" s="130"/>
    </row>
    <row r="11" spans="2:11" ht="16.5" customHeight="1">
      <c r="B11" s="622" t="s">
        <v>93</v>
      </c>
      <c r="C11" s="616" t="s">
        <v>85</v>
      </c>
      <c r="D11" s="606" t="s">
        <v>209</v>
      </c>
      <c r="K11" s="130"/>
    </row>
    <row r="12" spans="2:11" ht="16.5" customHeight="1">
      <c r="B12" s="623"/>
      <c r="C12" s="617"/>
      <c r="D12" s="607"/>
      <c r="F12" s="65"/>
      <c r="G12" s="65"/>
      <c r="H12" s="204"/>
      <c r="I12" s="204"/>
      <c r="K12" s="130"/>
    </row>
    <row r="13" spans="2:11" s="80" customFormat="1" ht="9.75" customHeight="1">
      <c r="B13" s="253"/>
      <c r="C13" s="102"/>
      <c r="D13" s="102"/>
      <c r="F13" s="65"/>
      <c r="G13" s="65"/>
      <c r="H13" s="204"/>
      <c r="I13" s="204"/>
      <c r="K13" s="164"/>
    </row>
    <row r="14" spans="2:11" s="65" customFormat="1" ht="16.5" customHeight="1">
      <c r="B14" s="347" t="s">
        <v>87</v>
      </c>
      <c r="C14" s="375">
        <f>+C16+C20</f>
        <v>4615666.598929999</v>
      </c>
      <c r="D14" s="375">
        <f>+D16+D20</f>
        <v>17257977.41342</v>
      </c>
      <c r="E14" s="212"/>
      <c r="F14" s="345"/>
      <c r="H14" s="204"/>
      <c r="I14" s="204"/>
      <c r="K14" s="163"/>
    </row>
    <row r="15" spans="2:11" s="65" customFormat="1" ht="9.75" customHeight="1">
      <c r="B15" s="63"/>
      <c r="C15" s="464"/>
      <c r="D15" s="464"/>
      <c r="K15" s="163"/>
    </row>
    <row r="16" spans="2:11" s="65" customFormat="1" ht="16.5" customHeight="1">
      <c r="B16" s="348" t="s">
        <v>33</v>
      </c>
      <c r="C16" s="375">
        <f>SUM(C17:C18)</f>
        <v>4083333.3333099997</v>
      </c>
      <c r="D16" s="375">
        <f>SUM(D17:D18)</f>
        <v>15267583.333250001</v>
      </c>
      <c r="E16" s="496"/>
      <c r="F16" s="455"/>
      <c r="H16" s="205"/>
      <c r="K16" s="163"/>
    </row>
    <row r="17" spans="2:11" s="65" customFormat="1" ht="16.5" customHeight="1">
      <c r="B17" s="340" t="s">
        <v>215</v>
      </c>
      <c r="C17" s="376">
        <v>3000000</v>
      </c>
      <c r="D17" s="376">
        <f>ROUND(+C17*$E$9,5)</f>
        <v>11217000</v>
      </c>
      <c r="F17" s="344"/>
      <c r="H17" s="205"/>
      <c r="K17" s="163"/>
    </row>
    <row r="18" spans="2:11" s="65" customFormat="1" ht="16.5" customHeight="1">
      <c r="B18" s="340" t="s">
        <v>226</v>
      </c>
      <c r="C18" s="376">
        <v>1083333.33331</v>
      </c>
      <c r="D18" s="376">
        <f>ROUND(+C18*$E$9,5)</f>
        <v>4050583.33325</v>
      </c>
      <c r="F18" s="344"/>
      <c r="H18" s="205"/>
      <c r="K18" s="163"/>
    </row>
    <row r="19" spans="2:11" s="65" customFormat="1" ht="12" customHeight="1">
      <c r="B19" s="64"/>
      <c r="C19" s="376"/>
      <c r="D19" s="376"/>
      <c r="H19" s="205"/>
      <c r="K19" s="163"/>
    </row>
    <row r="20" spans="2:11" s="65" customFormat="1" ht="16.5" customHeight="1">
      <c r="B20" s="348" t="s">
        <v>34</v>
      </c>
      <c r="C20" s="375">
        <f>SUM(C21:C26)</f>
        <v>532333.26562</v>
      </c>
      <c r="D20" s="375">
        <f>SUM(D21:D26)</f>
        <v>1990394.08017</v>
      </c>
      <c r="E20" s="496"/>
      <c r="F20" s="455"/>
      <c r="H20" s="205"/>
      <c r="K20" s="163"/>
    </row>
    <row r="21" spans="2:11" s="65" customFormat="1" ht="16.5" customHeight="1">
      <c r="B21" s="340" t="s">
        <v>216</v>
      </c>
      <c r="C21" s="376">
        <v>299405.52856</v>
      </c>
      <c r="D21" s="376">
        <f>ROUND(+C21*$E$9,5)</f>
        <v>1119477.27129</v>
      </c>
      <c r="E21" s="440"/>
      <c r="F21" s="344"/>
      <c r="H21" s="205"/>
      <c r="K21" s="163"/>
    </row>
    <row r="22" spans="2:11" s="65" customFormat="1" ht="16.5" customHeight="1">
      <c r="B22" s="340" t="s">
        <v>0</v>
      </c>
      <c r="C22" s="376">
        <v>115824.34281</v>
      </c>
      <c r="D22" s="376">
        <f>ROUND(+C22*$E$9,5)</f>
        <v>433067.21777</v>
      </c>
      <c r="E22" s="440"/>
      <c r="F22" s="344"/>
      <c r="H22" s="205"/>
      <c r="K22" s="163"/>
    </row>
    <row r="23" spans="2:11" s="65" customFormat="1" ht="16.5" customHeight="1">
      <c r="B23" s="340" t="s">
        <v>179</v>
      </c>
      <c r="C23" s="376">
        <v>115651.4363</v>
      </c>
      <c r="D23" s="376">
        <f>ROUND(+C23*$E$9,5)</f>
        <v>432420.72033</v>
      </c>
      <c r="E23" s="440"/>
      <c r="F23" s="344"/>
      <c r="G23" s="286"/>
      <c r="H23" s="205"/>
      <c r="K23" s="163"/>
    </row>
    <row r="24" spans="2:11" s="65" customFormat="1" ht="16.5" customHeight="1" hidden="1">
      <c r="B24" s="340" t="s">
        <v>233</v>
      </c>
      <c r="C24" s="376"/>
      <c r="D24" s="376">
        <f>ROUND(+C24*$E$9,5)</f>
        <v>0</v>
      </c>
      <c r="E24" s="440"/>
      <c r="F24" s="344"/>
      <c r="G24" s="286"/>
      <c r="H24" s="205"/>
      <c r="K24" s="163"/>
    </row>
    <row r="25" spans="2:11" s="65" customFormat="1" ht="16.5" customHeight="1">
      <c r="B25" s="340" t="s">
        <v>182</v>
      </c>
      <c r="C25" s="376">
        <v>1451.95795</v>
      </c>
      <c r="D25" s="376">
        <f>ROUND(+C25*$E$9,5)</f>
        <v>5428.87078</v>
      </c>
      <c r="E25" s="440"/>
      <c r="F25" s="344"/>
      <c r="G25" s="204"/>
      <c r="H25" s="204"/>
      <c r="K25" s="163"/>
    </row>
    <row r="26" spans="2:11" s="65" customFormat="1" ht="16.5" customHeight="1" hidden="1">
      <c r="B26" s="340" t="s">
        <v>180</v>
      </c>
      <c r="C26" s="376">
        <v>0</v>
      </c>
      <c r="D26" s="376">
        <f>ROUND(+C26*$E$9,5)</f>
        <v>0</v>
      </c>
      <c r="F26" s="344"/>
      <c r="G26" s="204"/>
      <c r="H26" s="204"/>
      <c r="I26" s="204"/>
      <c r="K26" s="163"/>
    </row>
    <row r="27" spans="2:8" s="65" customFormat="1" ht="15" customHeight="1">
      <c r="B27" s="66"/>
      <c r="C27" s="376"/>
      <c r="D27" s="376"/>
      <c r="G27" s="221"/>
      <c r="H27" s="221"/>
    </row>
    <row r="28" spans="2:8" s="65" customFormat="1" ht="16.5" customHeight="1">
      <c r="B28" s="347" t="s">
        <v>88</v>
      </c>
      <c r="C28" s="375">
        <f>+C30+C39</f>
        <v>4310357.34564</v>
      </c>
      <c r="D28" s="375">
        <f>+D30+D39</f>
        <v>16116426.11534718</v>
      </c>
      <c r="F28" s="345"/>
      <c r="G28" s="204"/>
      <c r="H28" s="204"/>
    </row>
    <row r="29" spans="2:4" s="65" customFormat="1" ht="9.75" customHeight="1">
      <c r="B29" s="63"/>
      <c r="C29" s="464"/>
      <c r="D29" s="464"/>
    </row>
    <row r="30" spans="2:8" s="65" customFormat="1" ht="16.5" customHeight="1">
      <c r="B30" s="348" t="s">
        <v>33</v>
      </c>
      <c r="C30" s="375">
        <f>SUM(C31:C37)</f>
        <v>3328256.88069</v>
      </c>
      <c r="D30" s="375">
        <f>SUM(D31:D37)</f>
        <v>12444352.4769</v>
      </c>
      <c r="E30" s="496"/>
      <c r="F30" s="455"/>
      <c r="H30" s="205"/>
    </row>
    <row r="31" spans="2:8" s="65" customFormat="1" ht="16.5" customHeight="1">
      <c r="B31" s="340" t="s">
        <v>214</v>
      </c>
      <c r="C31" s="376">
        <v>2167724.78524</v>
      </c>
      <c r="D31" s="376">
        <f aca="true" t="shared" si="0" ref="D31:D37">ROUND(+C31*$E$9,5)</f>
        <v>8105122.97201</v>
      </c>
      <c r="E31" s="496"/>
      <c r="F31" s="455"/>
      <c r="H31" s="205"/>
    </row>
    <row r="32" spans="2:8" s="65" customFormat="1" ht="16.5" customHeight="1">
      <c r="B32" s="340" t="s">
        <v>245</v>
      </c>
      <c r="C32" s="376">
        <v>587512.70393</v>
      </c>
      <c r="D32" s="376">
        <f t="shared" si="0"/>
        <v>2196709.99999</v>
      </c>
      <c r="E32" s="496"/>
      <c r="F32" s="455"/>
      <c r="H32" s="205"/>
    </row>
    <row r="33" spans="2:8" s="65" customFormat="1" ht="16.5" customHeight="1">
      <c r="B33" s="340" t="s">
        <v>227</v>
      </c>
      <c r="C33" s="376">
        <v>271702.36277</v>
      </c>
      <c r="D33" s="376">
        <f t="shared" si="0"/>
        <v>1015895.1344</v>
      </c>
      <c r="E33" s="496"/>
      <c r="F33" s="455"/>
      <c r="H33" s="205"/>
    </row>
    <row r="34" spans="2:8" s="65" customFormat="1" ht="16.5" customHeight="1">
      <c r="B34" s="340" t="s">
        <v>177</v>
      </c>
      <c r="C34" s="376">
        <v>190884.59485</v>
      </c>
      <c r="D34" s="376">
        <f t="shared" si="0"/>
        <v>713717.50014</v>
      </c>
      <c r="E34" s="496"/>
      <c r="F34" s="455"/>
      <c r="H34" s="205"/>
    </row>
    <row r="35" spans="2:8" s="65" customFormat="1" ht="16.5" customHeight="1">
      <c r="B35" s="340" t="s">
        <v>183</v>
      </c>
      <c r="C35" s="376">
        <v>67397.69992</v>
      </c>
      <c r="D35" s="376">
        <f t="shared" si="0"/>
        <v>252000</v>
      </c>
      <c r="E35" s="496"/>
      <c r="F35" s="455"/>
      <c r="H35" s="205"/>
    </row>
    <row r="36" spans="2:8" s="65" customFormat="1" ht="16.5" customHeight="1">
      <c r="B36" s="340" t="s">
        <v>228</v>
      </c>
      <c r="C36" s="376">
        <v>38076.924</v>
      </c>
      <c r="D36" s="376">
        <f t="shared" si="0"/>
        <v>142369.61884</v>
      </c>
      <c r="E36" s="496"/>
      <c r="F36" s="455"/>
      <c r="H36" s="205"/>
    </row>
    <row r="37" spans="2:8" s="65" customFormat="1" ht="16.5" customHeight="1">
      <c r="B37" s="340" t="s">
        <v>176</v>
      </c>
      <c r="C37" s="376">
        <v>4957.80998</v>
      </c>
      <c r="D37" s="376">
        <f t="shared" si="0"/>
        <v>18537.25152</v>
      </c>
      <c r="E37" s="496"/>
      <c r="F37" s="455"/>
      <c r="H37" s="205"/>
    </row>
    <row r="38" spans="2:8" s="65" customFormat="1" ht="12" customHeight="1">
      <c r="B38" s="64"/>
      <c r="C38" s="376"/>
      <c r="D38" s="376"/>
      <c r="H38" s="205"/>
    </row>
    <row r="39" spans="2:8" s="65" customFormat="1" ht="16.5" customHeight="1">
      <c r="B39" s="348" t="s">
        <v>34</v>
      </c>
      <c r="C39" s="375">
        <f>SUM(C40:C46)</f>
        <v>982100.4649499999</v>
      </c>
      <c r="D39" s="375">
        <f>SUM(D40:D46)</f>
        <v>3672073.6384471804</v>
      </c>
      <c r="E39" s="496"/>
      <c r="F39" s="497"/>
      <c r="H39" s="205"/>
    </row>
    <row r="40" spans="2:8" s="65" customFormat="1" ht="16.5" customHeight="1">
      <c r="B40" s="340" t="s">
        <v>217</v>
      </c>
      <c r="C40" s="376">
        <v>536385.5095</v>
      </c>
      <c r="D40" s="376">
        <f>ROUND(+C40*$E$9,5)</f>
        <v>2005545.42002</v>
      </c>
      <c r="E40" s="496"/>
      <c r="F40" s="345"/>
      <c r="H40" s="205"/>
    </row>
    <row r="41" spans="2:8" s="65" customFormat="1" ht="16.5" customHeight="1">
      <c r="B41" s="340" t="s">
        <v>178</v>
      </c>
      <c r="C41" s="376">
        <v>372764.55383</v>
      </c>
      <c r="D41" s="376">
        <f>ROUND(+C41*$E$9,5)</f>
        <v>1393766.66677</v>
      </c>
      <c r="E41" s="496"/>
      <c r="F41" s="485"/>
      <c r="H41" s="205"/>
    </row>
    <row r="42" spans="2:8" s="65" customFormat="1" ht="16.5" customHeight="1">
      <c r="B42" s="340" t="s">
        <v>216</v>
      </c>
      <c r="C42" s="376">
        <v>32345.57982</v>
      </c>
      <c r="D42" s="376">
        <f>ROUND(+C42*$E$9,8)</f>
        <v>120940.12294698</v>
      </c>
      <c r="E42" s="496"/>
      <c r="F42" s="436"/>
      <c r="H42" s="205"/>
    </row>
    <row r="43" spans="2:8" s="65" customFormat="1" ht="16.5" customHeight="1">
      <c r="B43" s="340" t="s">
        <v>185</v>
      </c>
      <c r="C43" s="376">
        <v>18721.5833</v>
      </c>
      <c r="D43" s="376">
        <f>ROUND(+C43*$E$9,8)</f>
        <v>69999.9999587</v>
      </c>
      <c r="E43" s="496"/>
      <c r="F43" s="436"/>
      <c r="H43" s="205"/>
    </row>
    <row r="44" spans="2:8" s="65" customFormat="1" ht="16.5" customHeight="1">
      <c r="B44" s="340" t="s">
        <v>206</v>
      </c>
      <c r="C44" s="376">
        <v>11920.68166</v>
      </c>
      <c r="D44" s="376">
        <f>ROUND(+C44*$E$9,8)</f>
        <v>44571.42872674</v>
      </c>
      <c r="E44" s="496"/>
      <c r="F44" s="436"/>
      <c r="H44" s="205"/>
    </row>
    <row r="45" spans="2:8" s="65" customFormat="1" ht="16.5" customHeight="1">
      <c r="B45" s="340" t="s">
        <v>155</v>
      </c>
      <c r="C45" s="376">
        <v>9962.55684</v>
      </c>
      <c r="D45" s="376">
        <f>ROUND(+C45*$E$9,8)</f>
        <v>37250.00002476</v>
      </c>
      <c r="E45" s="496"/>
      <c r="F45" s="436"/>
      <c r="H45" s="205"/>
    </row>
    <row r="46" spans="2:8" s="65" customFormat="1" ht="16.5" customHeight="1" hidden="1">
      <c r="B46" s="340" t="s">
        <v>181</v>
      </c>
      <c r="C46" s="376">
        <v>0</v>
      </c>
      <c r="D46" s="376">
        <f>ROUND(+C46*$E$9,8)</f>
        <v>0</v>
      </c>
      <c r="E46" s="374"/>
      <c r="F46" s="436"/>
      <c r="H46" s="205"/>
    </row>
    <row r="47" spans="2:8" s="65" customFormat="1" ht="9" customHeight="1">
      <c r="B47" s="64"/>
      <c r="C47" s="376"/>
      <c r="D47" s="376"/>
      <c r="H47" s="205"/>
    </row>
    <row r="48" spans="2:8" s="65" customFormat="1" ht="15" customHeight="1">
      <c r="B48" s="619" t="s">
        <v>60</v>
      </c>
      <c r="C48" s="614">
        <f>+C28+C14</f>
        <v>8926023.94457</v>
      </c>
      <c r="D48" s="614">
        <f>+D28+D14</f>
        <v>33374403.52876718</v>
      </c>
      <c r="F48" s="345"/>
      <c r="H48" s="205"/>
    </row>
    <row r="49" spans="2:8" s="80" customFormat="1" ht="15" customHeight="1">
      <c r="B49" s="620"/>
      <c r="C49" s="615"/>
      <c r="D49" s="615"/>
      <c r="H49" s="205"/>
    </row>
    <row r="50" spans="2:8" s="80" customFormat="1" ht="7.5" customHeight="1">
      <c r="B50" s="103"/>
      <c r="C50" s="104"/>
      <c r="D50" s="104"/>
      <c r="H50" s="205"/>
    </row>
    <row r="51" spans="2:4" ht="14.25" customHeight="1">
      <c r="B51" s="84" t="s">
        <v>241</v>
      </c>
      <c r="C51" s="498"/>
      <c r="D51" s="84"/>
    </row>
    <row r="52" spans="2:4" ht="14.25" customHeight="1">
      <c r="B52" s="84" t="s">
        <v>218</v>
      </c>
      <c r="C52" s="452"/>
      <c r="D52" s="84"/>
    </row>
    <row r="53" spans="2:5" ht="14.25" customHeight="1">
      <c r="B53" s="84" t="s">
        <v>261</v>
      </c>
      <c r="C53" s="84"/>
      <c r="D53" s="167"/>
      <c r="E53" s="189"/>
    </row>
    <row r="54" spans="2:5" ht="14.25" customHeight="1">
      <c r="B54" s="84" t="s">
        <v>260</v>
      </c>
      <c r="C54" s="84"/>
      <c r="D54" s="84"/>
      <c r="E54" s="189"/>
    </row>
    <row r="55" spans="2:5" ht="12.75">
      <c r="B55" s="544"/>
      <c r="C55" s="189"/>
      <c r="D55" s="189"/>
      <c r="E55" s="189"/>
    </row>
    <row r="56" spans="2:5" ht="12.75">
      <c r="B56" s="84"/>
      <c r="C56" s="189"/>
      <c r="D56" s="189"/>
      <c r="E56" s="189"/>
    </row>
    <row r="57" spans="3:5" ht="12.75">
      <c r="C57" s="189"/>
      <c r="D57" s="189"/>
      <c r="E57" s="189"/>
    </row>
    <row r="58" spans="2:4" s="134" customFormat="1" ht="18">
      <c r="B58" s="127" t="s">
        <v>116</v>
      </c>
      <c r="C58" s="127"/>
      <c r="D58" s="127"/>
    </row>
    <row r="59" spans="2:4" ht="18">
      <c r="B59" s="315" t="s">
        <v>134</v>
      </c>
      <c r="C59" s="315"/>
      <c r="D59" s="315"/>
    </row>
    <row r="60" spans="2:4" ht="18">
      <c r="B60" s="315" t="s">
        <v>135</v>
      </c>
      <c r="C60" s="315"/>
      <c r="D60" s="315"/>
    </row>
    <row r="61" spans="2:4" ht="16.5">
      <c r="B61" s="339" t="s">
        <v>32</v>
      </c>
      <c r="C61" s="182"/>
      <c r="D61" s="182"/>
    </row>
    <row r="62" spans="2:4" s="134" customFormat="1" ht="18">
      <c r="B62" s="131" t="str">
        <f>+B9</f>
        <v>Al 30 de noviembre de 2023</v>
      </c>
      <c r="C62" s="131"/>
      <c r="D62" s="250"/>
    </row>
    <row r="63" spans="2:4" ht="9.75" customHeight="1">
      <c r="B63" s="624"/>
      <c r="C63" s="624"/>
      <c r="D63" s="624"/>
    </row>
    <row r="64" spans="2:4" ht="16.5" customHeight="1">
      <c r="B64" s="622" t="s">
        <v>93</v>
      </c>
      <c r="C64" s="616" t="s">
        <v>85</v>
      </c>
      <c r="D64" s="606" t="s">
        <v>209</v>
      </c>
    </row>
    <row r="65" spans="2:4" ht="16.5" customHeight="1">
      <c r="B65" s="623"/>
      <c r="C65" s="617"/>
      <c r="D65" s="607"/>
    </row>
    <row r="66" spans="2:4" s="80" customFormat="1" ht="9.75" customHeight="1">
      <c r="B66" s="253"/>
      <c r="C66" s="102"/>
      <c r="D66" s="102"/>
    </row>
    <row r="67" spans="2:4" s="80" customFormat="1" ht="16.5" customHeight="1">
      <c r="B67" s="347" t="s">
        <v>232</v>
      </c>
      <c r="C67" s="375">
        <f>+C69+C71</f>
        <v>49478.47018</v>
      </c>
      <c r="D67" s="375">
        <f>+D69+D71</f>
        <v>185000.00000302</v>
      </c>
    </row>
    <row r="68" spans="2:4" s="80" customFormat="1" ht="9.75" customHeight="1">
      <c r="B68" s="488"/>
      <c r="C68" s="102"/>
      <c r="D68" s="102"/>
    </row>
    <row r="69" spans="2:4" s="80" customFormat="1" ht="16.5" hidden="1">
      <c r="B69" s="348" t="s">
        <v>33</v>
      </c>
      <c r="C69" s="375">
        <v>0</v>
      </c>
      <c r="D69" s="375">
        <v>0</v>
      </c>
    </row>
    <row r="70" spans="2:4" s="80" customFormat="1" ht="9.75" customHeight="1" hidden="1">
      <c r="B70" s="488"/>
      <c r="C70" s="102"/>
      <c r="D70" s="102"/>
    </row>
    <row r="71" spans="2:4" s="80" customFormat="1" ht="16.5">
      <c r="B71" s="348" t="s">
        <v>34</v>
      </c>
      <c r="C71" s="375">
        <f>SUM(C72:C72)</f>
        <v>49478.47018</v>
      </c>
      <c r="D71" s="375">
        <f>SUM(D72:D72)</f>
        <v>185000.00000302</v>
      </c>
    </row>
    <row r="72" spans="2:4" s="80" customFormat="1" ht="16.5">
      <c r="B72" s="340" t="s">
        <v>155</v>
      </c>
      <c r="C72" s="376">
        <v>49478.47018</v>
      </c>
      <c r="D72" s="376">
        <f>ROUND(+C72*$E$9,8)</f>
        <v>185000.00000302</v>
      </c>
    </row>
    <row r="73" spans="2:4" s="80" customFormat="1" ht="12" customHeight="1">
      <c r="B73" s="488"/>
      <c r="C73" s="102"/>
      <c r="D73" s="102"/>
    </row>
    <row r="74" spans="2:6" s="65" customFormat="1" ht="16.5" customHeight="1">
      <c r="B74" s="347" t="s">
        <v>230</v>
      </c>
      <c r="C74" s="375">
        <f>+C76+C82</f>
        <v>875197.7558</v>
      </c>
      <c r="D74" s="375">
        <f>+D76+D82</f>
        <v>3272364.4089361997</v>
      </c>
      <c r="F74" s="345"/>
    </row>
    <row r="75" spans="2:8" s="65" customFormat="1" ht="9.75" customHeight="1">
      <c r="B75" s="64"/>
      <c r="C75" s="376"/>
      <c r="D75" s="376"/>
      <c r="H75" s="205"/>
    </row>
    <row r="76" spans="2:8" s="65" customFormat="1" ht="16.5" customHeight="1">
      <c r="B76" s="348" t="s">
        <v>33</v>
      </c>
      <c r="C76" s="375">
        <f>SUM(C77:C80)</f>
        <v>471701.74553</v>
      </c>
      <c r="D76" s="375">
        <f>SUM(D77:D80)</f>
        <v>1763692.8265366699</v>
      </c>
      <c r="F76" s="345"/>
      <c r="G76" s="206"/>
      <c r="H76" s="206"/>
    </row>
    <row r="77" spans="2:8" s="65" customFormat="1" ht="16.5" customHeight="1">
      <c r="B77" s="340" t="s">
        <v>242</v>
      </c>
      <c r="C77" s="376">
        <v>261701.74553000001</v>
      </c>
      <c r="D77" s="376">
        <f>ROUND(+C77*$E$9,8)</f>
        <v>978502.82653667</v>
      </c>
      <c r="F77" s="345"/>
      <c r="G77" s="206"/>
      <c r="H77" s="206"/>
    </row>
    <row r="78" spans="2:8" s="65" customFormat="1" ht="16.5" customHeight="1">
      <c r="B78" s="340" t="s">
        <v>251</v>
      </c>
      <c r="C78" s="376">
        <v>100000</v>
      </c>
      <c r="D78" s="376">
        <f>ROUND(+C78*$E$9,8)</f>
        <v>373900</v>
      </c>
      <c r="F78" s="345"/>
      <c r="G78" s="206"/>
      <c r="H78" s="206"/>
    </row>
    <row r="79" spans="2:8" s="65" customFormat="1" ht="16.5" customHeight="1">
      <c r="B79" s="340" t="s">
        <v>245</v>
      </c>
      <c r="C79" s="376">
        <v>60000</v>
      </c>
      <c r="D79" s="376">
        <f>ROUND(+C79*$E$9,8)</f>
        <v>224340</v>
      </c>
      <c r="F79" s="345"/>
      <c r="G79" s="206"/>
      <c r="H79" s="206"/>
    </row>
    <row r="80" spans="2:8" s="65" customFormat="1" ht="16.5" customHeight="1">
      <c r="B80" s="340" t="s">
        <v>255</v>
      </c>
      <c r="C80" s="376">
        <v>50000</v>
      </c>
      <c r="D80" s="376">
        <f>ROUND(+C80*$E$9,8)</f>
        <v>186950</v>
      </c>
      <c r="F80" s="345"/>
      <c r="G80" s="206"/>
      <c r="H80" s="206"/>
    </row>
    <row r="81" spans="2:4" s="65" customFormat="1" ht="9.75" customHeight="1">
      <c r="B81" s="63"/>
      <c r="C81" s="464"/>
      <c r="D81" s="464"/>
    </row>
    <row r="82" spans="2:8" s="65" customFormat="1" ht="16.5" customHeight="1">
      <c r="B82" s="348" t="s">
        <v>34</v>
      </c>
      <c r="C82" s="375">
        <f>SUM(C83:C88)</f>
        <v>403496.01027</v>
      </c>
      <c r="D82" s="375">
        <f>SUM(D83:D88)</f>
        <v>1508671.5823995299</v>
      </c>
      <c r="H82" s="205"/>
    </row>
    <row r="83" spans="2:8" s="65" customFormat="1" ht="16.5" customHeight="1">
      <c r="B83" s="340" t="s">
        <v>184</v>
      </c>
      <c r="C83" s="376">
        <v>175851.38615</v>
      </c>
      <c r="D83" s="376">
        <f aca="true" t="shared" si="1" ref="D83:D88">ROUND(+C83*$E$9,8)</f>
        <v>657508.33281485</v>
      </c>
      <c r="H83" s="205"/>
    </row>
    <row r="84" spans="2:8" s="65" customFormat="1" ht="16.5" customHeight="1">
      <c r="B84" s="340" t="s">
        <v>185</v>
      </c>
      <c r="C84" s="376">
        <v>94528.97134</v>
      </c>
      <c r="D84" s="376">
        <f t="shared" si="1"/>
        <v>353443.82384026</v>
      </c>
      <c r="H84" s="205"/>
    </row>
    <row r="85" spans="2:8" s="65" customFormat="1" ht="16.5" customHeight="1">
      <c r="B85" s="340" t="s">
        <v>182</v>
      </c>
      <c r="C85" s="376">
        <v>59967.0143</v>
      </c>
      <c r="D85" s="376">
        <f t="shared" si="1"/>
        <v>224216.6664677</v>
      </c>
      <c r="H85" s="205"/>
    </row>
    <row r="86" spans="2:8" s="65" customFormat="1" ht="16.5" customHeight="1">
      <c r="B86" s="340" t="s">
        <v>155</v>
      </c>
      <c r="C86" s="376">
        <v>55474.69922</v>
      </c>
      <c r="D86" s="376">
        <f t="shared" si="1"/>
        <v>207419.90038358</v>
      </c>
      <c r="H86" s="205"/>
    </row>
    <row r="87" spans="2:8" s="65" customFormat="1" ht="16.5" customHeight="1">
      <c r="B87" s="340" t="s">
        <v>181</v>
      </c>
      <c r="C87" s="376">
        <v>14173.93926</v>
      </c>
      <c r="D87" s="376">
        <f t="shared" si="1"/>
        <v>52996.35889314</v>
      </c>
      <c r="H87" s="205"/>
    </row>
    <row r="88" spans="2:8" s="65" customFormat="1" ht="14.25">
      <c r="B88" s="527" t="s">
        <v>254</v>
      </c>
      <c r="C88" s="526">
        <v>3500</v>
      </c>
      <c r="D88" s="526">
        <f t="shared" si="1"/>
        <v>13086.5</v>
      </c>
      <c r="H88" s="205"/>
    </row>
    <row r="89" spans="2:8" s="65" customFormat="1" ht="9" customHeight="1">
      <c r="B89" s="64"/>
      <c r="C89" s="376"/>
      <c r="D89" s="376"/>
      <c r="H89" s="205"/>
    </row>
    <row r="90" spans="2:8" s="65" customFormat="1" ht="15" customHeight="1">
      <c r="B90" s="625" t="s">
        <v>60</v>
      </c>
      <c r="C90" s="614">
        <f>+C67+C74</f>
        <v>924676.22598</v>
      </c>
      <c r="D90" s="614">
        <f>+D67+D74</f>
        <v>3457364.4089392195</v>
      </c>
      <c r="F90" s="345"/>
      <c r="H90" s="205"/>
    </row>
    <row r="91" spans="2:8" s="80" customFormat="1" ht="15" customHeight="1">
      <c r="B91" s="626"/>
      <c r="C91" s="615"/>
      <c r="D91" s="615"/>
      <c r="F91" s="213"/>
      <c r="H91" s="205"/>
    </row>
    <row r="92" ht="12.75">
      <c r="C92" s="189"/>
    </row>
    <row r="93" spans="3:4" ht="12.75">
      <c r="C93" s="100"/>
      <c r="D93" s="285"/>
    </row>
    <row r="94" spans="3:4" ht="12.75">
      <c r="C94" s="287"/>
      <c r="D94" s="287"/>
    </row>
    <row r="95" ht="12.75">
      <c r="C95" s="427"/>
    </row>
    <row r="96" ht="12.75">
      <c r="C96" s="427"/>
    </row>
    <row r="97" ht="12.75">
      <c r="C97" s="427"/>
    </row>
    <row r="98" ht="12.75">
      <c r="C98" s="427"/>
    </row>
    <row r="99" ht="12.75">
      <c r="C99" s="427"/>
    </row>
    <row r="100" ht="12.75">
      <c r="C100" s="427"/>
    </row>
    <row r="101" ht="12.75">
      <c r="C101" s="427"/>
    </row>
  </sheetData>
  <sheetProtection/>
  <mergeCells count="14">
    <mergeCell ref="B10:D10"/>
    <mergeCell ref="B90:B91"/>
    <mergeCell ref="C90:C91"/>
    <mergeCell ref="D90:D91"/>
    <mergeCell ref="B63:D63"/>
    <mergeCell ref="B64:B65"/>
    <mergeCell ref="D11:D12"/>
    <mergeCell ref="C48:C49"/>
    <mergeCell ref="B48:B49"/>
    <mergeCell ref="C64:C65"/>
    <mergeCell ref="D64:D65"/>
    <mergeCell ref="B11:B12"/>
    <mergeCell ref="D48:D49"/>
    <mergeCell ref="C11:C12"/>
  </mergeCells>
  <printOptions horizontalCentered="1"/>
  <pageMargins left="0.2362204724409449" right="0.31496062992125984" top="0.2362204724409449" bottom="0.31496062992125984" header="0.5905511811023623" footer="0.31496062992125984"/>
  <pageSetup fitToHeight="1" fitToWidth="1" horizontalDpi="600" verticalDpi="600" orientation="portrait" paperSize="9" scale="5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I56"/>
  <sheetViews>
    <sheetView showGridLines="0" zoomScale="80" zoomScaleNormal="80" zoomScalePageLayoutView="0" workbookViewId="0" topLeftCell="A1">
      <selection activeCell="B5" sqref="B5"/>
    </sheetView>
  </sheetViews>
  <sheetFormatPr defaultColWidth="11.421875" defaultRowHeight="12.75"/>
  <cols>
    <col min="1" max="1" width="4.28125" style="85" customWidth="1"/>
    <col min="2" max="2" width="52.00390625" style="85" customWidth="1"/>
    <col min="3" max="4" width="19.7109375" style="85" customWidth="1"/>
    <col min="5" max="5" width="15.7109375" style="85" customWidth="1"/>
    <col min="6" max="6" width="16.28125" style="85" customWidth="1"/>
    <col min="7" max="7" width="17.8515625" style="85" bestFit="1" customWidth="1"/>
    <col min="8" max="8" width="15.7109375" style="215" customWidth="1"/>
    <col min="9" max="9" width="11.421875" style="85" customWidth="1"/>
    <col min="10" max="10" width="17.8515625" style="85" bestFit="1" customWidth="1"/>
    <col min="11" max="16384" width="11.421875" style="85" customWidth="1"/>
  </cols>
  <sheetData>
    <row r="1" ht="12.75">
      <c r="B1" s="101"/>
    </row>
    <row r="2" ht="12.75">
      <c r="B2" s="101"/>
    </row>
    <row r="3" ht="12.75">
      <c r="B3" s="101"/>
    </row>
    <row r="4" ht="11.25" customHeight="1">
      <c r="B4" s="101"/>
    </row>
    <row r="5" spans="2:9" ht="18">
      <c r="B5" s="127" t="s">
        <v>89</v>
      </c>
      <c r="C5" s="127"/>
      <c r="D5" s="127"/>
      <c r="I5" s="275"/>
    </row>
    <row r="6" spans="2:9" ht="18">
      <c r="B6" s="315" t="s">
        <v>134</v>
      </c>
      <c r="C6" s="315"/>
      <c r="D6" s="315"/>
      <c r="I6" s="285"/>
    </row>
    <row r="7" spans="2:4" ht="18">
      <c r="B7" s="315" t="s">
        <v>133</v>
      </c>
      <c r="C7" s="315"/>
      <c r="D7" s="315"/>
    </row>
    <row r="8" spans="2:4" ht="16.5">
      <c r="B8" s="339" t="s">
        <v>1</v>
      </c>
      <c r="C8" s="182"/>
      <c r="D8" s="182"/>
    </row>
    <row r="9" spans="2:5" ht="15.75">
      <c r="B9" s="131" t="str">
        <f>+'DEP-C2'!B9</f>
        <v>Al 30 de noviembre de 2023</v>
      </c>
      <c r="C9" s="131"/>
      <c r="D9" s="263"/>
      <c r="E9" s="314">
        <f>+Portada!H39</f>
        <v>3.739</v>
      </c>
    </row>
    <row r="10" spans="2:4" ht="9.75" customHeight="1">
      <c r="B10" s="624"/>
      <c r="C10" s="624"/>
      <c r="D10" s="624"/>
    </row>
    <row r="11" spans="2:4" ht="16.5" customHeight="1">
      <c r="B11" s="610" t="s">
        <v>148</v>
      </c>
      <c r="C11" s="606" t="s">
        <v>85</v>
      </c>
      <c r="D11" s="629" t="s">
        <v>162</v>
      </c>
    </row>
    <row r="12" spans="2:8" s="80" customFormat="1" ht="16.5" customHeight="1">
      <c r="B12" s="611"/>
      <c r="C12" s="607"/>
      <c r="D12" s="630"/>
      <c r="H12" s="203"/>
    </row>
    <row r="13" spans="2:8" s="80" customFormat="1" ht="9.75" customHeight="1">
      <c r="B13" s="251"/>
      <c r="C13" s="492"/>
      <c r="D13" s="136"/>
      <c r="H13" s="203"/>
    </row>
    <row r="14" spans="2:9" s="65" customFormat="1" ht="16.5" customHeight="1">
      <c r="B14" s="358" t="s">
        <v>0</v>
      </c>
      <c r="C14" s="493">
        <f>SUM(C15:C16)</f>
        <v>4789274.18571</v>
      </c>
      <c r="D14" s="463">
        <f>SUM(D15:D16)</f>
        <v>17907096.18036973</v>
      </c>
      <c r="E14" s="216"/>
      <c r="F14" s="345"/>
      <c r="G14" s="288"/>
      <c r="H14" s="288"/>
      <c r="I14" s="288"/>
    </row>
    <row r="15" spans="2:8" s="65" customFormat="1" ht="16.5" customHeight="1">
      <c r="B15" s="69" t="s">
        <v>24</v>
      </c>
      <c r="C15" s="494">
        <v>478916.84007</v>
      </c>
      <c r="D15" s="462">
        <f>ROUND(+C15*$E$9,8)</f>
        <v>1790670.06502173</v>
      </c>
      <c r="E15" s="450"/>
      <c r="F15" s="344"/>
      <c r="G15" s="349"/>
      <c r="H15" s="288"/>
    </row>
    <row r="16" spans="2:8" s="65" customFormat="1" ht="16.5" customHeight="1">
      <c r="B16" s="69" t="s">
        <v>25</v>
      </c>
      <c r="C16" s="494">
        <v>4310357.34564</v>
      </c>
      <c r="D16" s="462">
        <f>ROUND(+C16*$E$9,8)</f>
        <v>16116426.115348</v>
      </c>
      <c r="E16" s="450"/>
      <c r="F16" s="344"/>
      <c r="G16" s="288"/>
      <c r="H16" s="288"/>
    </row>
    <row r="17" spans="2:8" s="65" customFormat="1" ht="12" customHeight="1">
      <c r="B17" s="69"/>
      <c r="C17" s="494"/>
      <c r="D17" s="462"/>
      <c r="E17" s="449"/>
      <c r="H17" s="207"/>
    </row>
    <row r="18" spans="2:8" s="65" customFormat="1" ht="16.5" customHeight="1">
      <c r="B18" s="358" t="s">
        <v>186</v>
      </c>
      <c r="C18" s="493">
        <f>SUM(C19:C19)</f>
        <v>53416.42555</v>
      </c>
      <c r="D18" s="463">
        <f>SUM(D19:D19)</f>
        <v>199724.01513145</v>
      </c>
      <c r="E18" s="449"/>
      <c r="F18" s="345"/>
      <c r="G18" s="289"/>
      <c r="H18" s="289"/>
    </row>
    <row r="19" spans="2:8" s="65" customFormat="1" ht="16.5" customHeight="1">
      <c r="B19" s="69" t="s">
        <v>24</v>
      </c>
      <c r="C19" s="494">
        <v>53416.42555</v>
      </c>
      <c r="D19" s="462">
        <f>ROUND(+C19*$E$9,8)</f>
        <v>199724.01513145</v>
      </c>
      <c r="E19" s="450"/>
      <c r="F19" s="344"/>
      <c r="H19" s="207"/>
    </row>
    <row r="20" spans="2:8" s="65" customFormat="1" ht="11.25" customHeight="1">
      <c r="B20" s="69"/>
      <c r="C20" s="494"/>
      <c r="D20" s="462"/>
      <c r="E20" s="449"/>
      <c r="H20" s="207"/>
    </row>
    <row r="21" spans="2:8" s="65" customFormat="1" ht="16.5" customHeight="1">
      <c r="B21" s="358" t="s">
        <v>187</v>
      </c>
      <c r="C21" s="493">
        <f>+C22</f>
        <v>4083333.33331</v>
      </c>
      <c r="D21" s="463">
        <f>+D22</f>
        <v>15267583.3332461</v>
      </c>
      <c r="E21" s="449"/>
      <c r="F21" s="345"/>
      <c r="H21" s="207"/>
    </row>
    <row r="22" spans="2:8" s="65" customFormat="1" ht="16.5" customHeight="1">
      <c r="B22" s="69" t="s">
        <v>24</v>
      </c>
      <c r="C22" s="494">
        <v>4083333.33331</v>
      </c>
      <c r="D22" s="462">
        <f>ROUND(+C22*$E$9,8)</f>
        <v>15267583.3332461</v>
      </c>
      <c r="E22" s="450"/>
      <c r="F22" s="344"/>
      <c r="H22" s="207"/>
    </row>
    <row r="23" spans="2:8" s="65" customFormat="1" ht="9.75" customHeight="1">
      <c r="B23" s="68"/>
      <c r="C23" s="495"/>
      <c r="D23" s="461"/>
      <c r="F23" s="344"/>
      <c r="H23" s="207"/>
    </row>
    <row r="24" spans="2:8" s="65" customFormat="1" ht="15" customHeight="1">
      <c r="B24" s="619" t="s">
        <v>60</v>
      </c>
      <c r="C24" s="627">
        <f>+C18+C14+C21</f>
        <v>8926023.94457</v>
      </c>
      <c r="D24" s="631">
        <f>+D18+D14+D21</f>
        <v>33374403.528747283</v>
      </c>
      <c r="F24" s="345"/>
      <c r="H24" s="207"/>
    </row>
    <row r="25" spans="2:8" s="80" customFormat="1" ht="15" customHeight="1">
      <c r="B25" s="620"/>
      <c r="C25" s="628"/>
      <c r="D25" s="632"/>
      <c r="H25" s="203"/>
    </row>
    <row r="26" spans="2:8" s="80" customFormat="1" ht="7.5" customHeight="1">
      <c r="B26" s="248"/>
      <c r="C26" s="137"/>
      <c r="D26" s="137"/>
      <c r="H26" s="203"/>
    </row>
    <row r="27" spans="2:8" s="65" customFormat="1" ht="17.25" customHeight="1">
      <c r="B27" s="445" t="s">
        <v>188</v>
      </c>
      <c r="C27" s="500"/>
      <c r="D27" s="445"/>
      <c r="H27" s="207"/>
    </row>
    <row r="28" spans="2:8" s="65" customFormat="1" ht="17.25" customHeight="1">
      <c r="B28" s="445" t="s">
        <v>189</v>
      </c>
      <c r="C28" s="446"/>
      <c r="D28" s="445"/>
      <c r="H28" s="207"/>
    </row>
    <row r="29" spans="3:4" ht="12.75">
      <c r="C29" s="242"/>
      <c r="D29" s="242"/>
    </row>
    <row r="30" ht="12.75">
      <c r="C30" s="290"/>
    </row>
    <row r="32" spans="3:4" ht="12.75">
      <c r="C32" s="129"/>
      <c r="D32" s="129"/>
    </row>
    <row r="33" spans="2:8" s="134" customFormat="1" ht="18">
      <c r="B33" s="127" t="s">
        <v>117</v>
      </c>
      <c r="C33" s="127"/>
      <c r="D33" s="127"/>
      <c r="H33" s="217"/>
    </row>
    <row r="34" spans="2:8" s="134" customFormat="1" ht="18">
      <c r="B34" s="315" t="s">
        <v>134</v>
      </c>
      <c r="C34" s="315"/>
      <c r="D34" s="315"/>
      <c r="H34" s="217"/>
    </row>
    <row r="35" spans="2:8" s="134" customFormat="1" ht="18">
      <c r="B35" s="315" t="s">
        <v>135</v>
      </c>
      <c r="C35" s="315"/>
      <c r="D35" s="315"/>
      <c r="H35" s="217"/>
    </row>
    <row r="36" spans="2:8" s="134" customFormat="1" ht="18">
      <c r="B36" s="339" t="s">
        <v>1</v>
      </c>
      <c r="C36" s="182"/>
      <c r="D36" s="182"/>
      <c r="H36" s="217"/>
    </row>
    <row r="37" spans="2:8" s="134" customFormat="1" ht="18">
      <c r="B37" s="131" t="str">
        <f>+B9</f>
        <v>Al 30 de noviembre de 2023</v>
      </c>
      <c r="C37" s="131"/>
      <c r="D37" s="250"/>
      <c r="H37" s="217"/>
    </row>
    <row r="38" spans="2:4" ht="9.75" customHeight="1">
      <c r="B38" s="624"/>
      <c r="C38" s="624"/>
      <c r="D38" s="624"/>
    </row>
    <row r="39" spans="2:4" ht="16.5" customHeight="1">
      <c r="B39" s="610" t="s">
        <v>148</v>
      </c>
      <c r="C39" s="606" t="s">
        <v>85</v>
      </c>
      <c r="D39" s="606" t="s">
        <v>162</v>
      </c>
    </row>
    <row r="40" spans="2:8" s="80" customFormat="1" ht="16.5" customHeight="1">
      <c r="B40" s="611"/>
      <c r="C40" s="607"/>
      <c r="D40" s="607"/>
      <c r="H40" s="203"/>
    </row>
    <row r="41" spans="2:8" s="80" customFormat="1" ht="9.75" customHeight="1">
      <c r="B41" s="251"/>
      <c r="C41" s="257"/>
      <c r="D41" s="138"/>
      <c r="H41" s="203"/>
    </row>
    <row r="42" spans="2:8" s="65" customFormat="1" ht="16.5" customHeight="1">
      <c r="B42" s="358" t="s">
        <v>0</v>
      </c>
      <c r="C42" s="375">
        <f>SUM(C43:C44)</f>
        <v>387474.48045000003</v>
      </c>
      <c r="D42" s="463">
        <f>SUM(D43:D44)</f>
        <v>1448767.0824025501</v>
      </c>
      <c r="E42" s="216"/>
      <c r="H42" s="207"/>
    </row>
    <row r="43" spans="2:8" s="65" customFormat="1" ht="16.5" customHeight="1">
      <c r="B43" s="69" t="s">
        <v>24</v>
      </c>
      <c r="C43" s="376">
        <v>337996.01027</v>
      </c>
      <c r="D43" s="462">
        <f>ROUND(+C43*$E$9,8)</f>
        <v>1263767.08239953</v>
      </c>
      <c r="E43" s="216"/>
      <c r="F43" s="357"/>
      <c r="H43" s="207"/>
    </row>
    <row r="44" spans="2:8" s="65" customFormat="1" ht="16.5" customHeight="1">
      <c r="B44" s="69" t="s">
        <v>25</v>
      </c>
      <c r="C44" s="376">
        <v>49478.47018</v>
      </c>
      <c r="D44" s="462">
        <f>ROUND(+C44*$E$9,8)</f>
        <v>185000.00000302</v>
      </c>
      <c r="E44" s="216"/>
      <c r="F44" s="357"/>
      <c r="H44" s="207"/>
    </row>
    <row r="45" spans="2:8" s="65" customFormat="1" ht="12" customHeight="1">
      <c r="B45" s="69"/>
      <c r="C45" s="376"/>
      <c r="D45" s="462"/>
      <c r="E45" s="216"/>
      <c r="H45" s="207"/>
    </row>
    <row r="46" spans="2:8" s="65" customFormat="1" ht="16.5" customHeight="1">
      <c r="B46" s="358" t="s">
        <v>157</v>
      </c>
      <c r="C46" s="375">
        <f>+C47</f>
        <v>537201.74553</v>
      </c>
      <c r="D46" s="463">
        <f>+D47</f>
        <v>2008597.32653667</v>
      </c>
      <c r="E46" s="218"/>
      <c r="F46" s="107"/>
      <c r="H46" s="207"/>
    </row>
    <row r="47" spans="2:8" s="65" customFormat="1" ht="16.5" customHeight="1">
      <c r="B47" s="69" t="s">
        <v>24</v>
      </c>
      <c r="C47" s="376">
        <v>537201.74553</v>
      </c>
      <c r="D47" s="462">
        <f>ROUND(+C47*$E$9,8)</f>
        <v>2008597.32653667</v>
      </c>
      <c r="E47" s="218"/>
      <c r="F47" s="349"/>
      <c r="H47" s="207"/>
    </row>
    <row r="48" spans="2:8" s="65" customFormat="1" ht="9.75" customHeight="1">
      <c r="B48" s="68"/>
      <c r="C48" s="383"/>
      <c r="D48" s="461"/>
      <c r="H48" s="207"/>
    </row>
    <row r="49" spans="2:8" s="65" customFormat="1" ht="15" customHeight="1">
      <c r="B49" s="619" t="s">
        <v>60</v>
      </c>
      <c r="C49" s="614">
        <f>+C42+C46</f>
        <v>924676.22598</v>
      </c>
      <c r="D49" s="631">
        <f>+D42+D46</f>
        <v>3457364.40893922</v>
      </c>
      <c r="H49" s="207"/>
    </row>
    <row r="50" spans="2:8" s="80" customFormat="1" ht="15" customHeight="1">
      <c r="B50" s="620"/>
      <c r="C50" s="615"/>
      <c r="D50" s="632"/>
      <c r="H50" s="203"/>
    </row>
    <row r="51" ht="4.5" customHeight="1"/>
    <row r="52" spans="3:4" ht="12.75">
      <c r="C52" s="427"/>
      <c r="D52" s="242"/>
    </row>
    <row r="53" ht="12.75">
      <c r="C53" s="166"/>
    </row>
    <row r="56" ht="12.75">
      <c r="C56" s="166"/>
    </row>
  </sheetData>
  <sheetProtection/>
  <mergeCells count="14">
    <mergeCell ref="B49:B50"/>
    <mergeCell ref="C49:C50"/>
    <mergeCell ref="D49:D50"/>
    <mergeCell ref="B39:B40"/>
    <mergeCell ref="C11:C12"/>
    <mergeCell ref="B24:B25"/>
    <mergeCell ref="C39:C40"/>
    <mergeCell ref="D39:D40"/>
    <mergeCell ref="B10:D10"/>
    <mergeCell ref="C24:C25"/>
    <mergeCell ref="D11:D12"/>
    <mergeCell ref="B11:B12"/>
    <mergeCell ref="B38:D38"/>
    <mergeCell ref="D24:D25"/>
  </mergeCells>
  <printOptions horizontalCentered="1"/>
  <pageMargins left="0.59" right="0.61" top="0.97" bottom="0.97" header="0.31496062992125984" footer="0.31496062992125984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Pisconte Pachas, Jose</cp:lastModifiedBy>
  <cp:lastPrinted>2019-02-14T17:44:36Z</cp:lastPrinted>
  <dcterms:created xsi:type="dcterms:W3CDTF">2010-09-21T14:57:59Z</dcterms:created>
  <dcterms:modified xsi:type="dcterms:W3CDTF">2024-01-04T17:39:06Z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