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definedNames>
    <definedName name="_xlnm.Print_Area" localSheetId="0">'FUENTES'!$B$1:$K$45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<sst xmlns="http://schemas.openxmlformats.org/spreadsheetml/2006/main" count="43" uniqueCount="39">
  <si>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</si>
  <si>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</si>
  <si>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</si>
  <si>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</si>
  <si>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</si>
  <si>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</si>
  <si>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</si>
  <si>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</si>
  <si>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</si>
  <si>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</si>
  <si>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</si>
  <si>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</si>
  <si>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</si>
  <si>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</si>
  <si>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</si>
  <si>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</si>
  <si>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</si>
  <si>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</si>
  <si>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</si>
  <si>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</si>
  <si>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</si>
  <si>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</si>
  <si>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</si>
  <si>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</si>
  <si>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</si>
  <si>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</si>
  <si>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</si>
  <si>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</si>
  <si>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</si>
  <si>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</si>
  <si>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</si>
  <si>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</si>
  <si>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</si>
  <si>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</si>
  <si>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 xml:space="preserve"> 2/   Comprende: Banca Comercial.</t>
  </si>
  <si>
    <t>a/</t>
  </si>
  <si>
    <t xml:space="preserve"> a/   Incluye Bonos Globales Corporativos con PETROPERU sin Garantía del Gobierno Nacional por US$ 1 000,00 millones</t>
  </si>
  <si>
    <t>PERÍODO :  ENERO - SEPTIEMBRE 2021  (TRIMESTRAL)</t>
  </si>
  <si>
    <t>ENE - SEP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</si>
</sst>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7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3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6" width="19.421875" style="17" customWidth="1"/>
    <col min="7" max="7" width="19.421875" style="17" hidden="1" customWidth="1"/>
    <col min="8" max="8" width="20.421875" style="17" customWidth="1"/>
    <col min="9" max="9" width="3.00390625" style="17" customWidth="1"/>
    <col min="10" max="10" width="22.7109375" style="17" customWidth="1"/>
    <col min="11" max="11" width="5.28125" style="17" bestFit="1" customWidth="1"/>
    <col min="12" max="16384" width="11.421875" style="17" customWidth="1"/>
  </cols>
  <sheetData>
    <row r="1" spans="2:15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</row>
    <row r="2" spans="2:15" ht="15.75" customHeight="1">
      <c r="B2" s="38" t="s">
        <v>32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  <c r="O2" s="8"/>
    </row>
    <row r="3" spans="2:15" ht="15.75" customHeight="1">
      <c r="B3" s="39" t="s">
        <v>33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</row>
    <row r="4" spans="2:15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  <c r="O4" s="8"/>
    </row>
    <row r="5" spans="2:15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9"/>
      <c r="L5" s="9"/>
      <c r="M5" s="9"/>
      <c r="N5" s="9"/>
      <c r="O5" s="9"/>
    </row>
    <row r="6" spans="2:15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9"/>
      <c r="L6" s="9"/>
      <c r="M6" s="9"/>
      <c r="N6" s="9"/>
      <c r="O6" s="9"/>
    </row>
    <row r="7" spans="2:15" s="25" customFormat="1" ht="15.75" customHeight="1">
      <c r="B7" s="78" t="s">
        <v>37</v>
      </c>
      <c r="C7" s="78"/>
      <c r="D7" s="78"/>
      <c r="E7" s="78"/>
      <c r="F7" s="78"/>
      <c r="G7" s="78"/>
      <c r="H7" s="78"/>
      <c r="I7" s="78"/>
      <c r="J7" s="78"/>
      <c r="K7" s="10"/>
      <c r="L7" s="10"/>
      <c r="M7" s="10"/>
      <c r="N7" s="10"/>
      <c r="O7" s="10"/>
    </row>
    <row r="8" spans="2:15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9"/>
      <c r="L8" s="9"/>
      <c r="M8" s="9"/>
      <c r="N8" s="9"/>
      <c r="O8" s="9"/>
    </row>
    <row r="9" spans="2:15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  <c r="O9" s="8"/>
    </row>
    <row r="10" spans="2:15" ht="15.75" customHeight="1">
      <c r="B10" s="104" t="s">
        <v>5</v>
      </c>
      <c r="C10" s="107" t="s">
        <v>17</v>
      </c>
      <c r="D10" s="108"/>
      <c r="E10" s="108"/>
      <c r="F10" s="108"/>
      <c r="G10" s="108"/>
      <c r="H10" s="109"/>
      <c r="I10" s="40"/>
      <c r="J10" s="43" t="s">
        <v>6</v>
      </c>
      <c r="K10" s="11"/>
      <c r="L10" s="11"/>
      <c r="M10" s="11"/>
      <c r="N10" s="11"/>
      <c r="O10" s="11"/>
    </row>
    <row r="11" spans="2:15" ht="15.75" customHeight="1">
      <c r="B11" s="105"/>
      <c r="C11" s="110"/>
      <c r="D11" s="111"/>
      <c r="E11" s="111"/>
      <c r="F11" s="111"/>
      <c r="G11" s="111"/>
      <c r="H11" s="112"/>
      <c r="I11" s="40"/>
      <c r="J11" s="45" t="s">
        <v>13</v>
      </c>
      <c r="K11" s="11"/>
      <c r="L11" s="11"/>
      <c r="M11" s="11"/>
      <c r="N11" s="11"/>
      <c r="O11" s="11"/>
    </row>
    <row r="12" spans="2:15" ht="15.75" customHeight="1">
      <c r="B12" s="105"/>
      <c r="C12" s="88" t="s">
        <v>16</v>
      </c>
      <c r="D12" s="92"/>
      <c r="E12" s="89" t="s">
        <v>16</v>
      </c>
      <c r="F12" s="89" t="s">
        <v>1</v>
      </c>
      <c r="G12" s="47" t="s">
        <v>1</v>
      </c>
      <c r="H12" s="48" t="s">
        <v>16</v>
      </c>
      <c r="I12" s="40"/>
      <c r="J12" s="44" t="s">
        <v>38</v>
      </c>
      <c r="K12" s="11"/>
      <c r="L12" s="11"/>
      <c r="M12" s="11"/>
      <c r="N12" s="11"/>
      <c r="O12" s="11"/>
    </row>
    <row r="13" spans="2:15" ht="15.75" customHeight="1">
      <c r="B13" s="106"/>
      <c r="C13" s="87" t="s">
        <v>14</v>
      </c>
      <c r="D13" s="93"/>
      <c r="E13" s="90" t="s">
        <v>15</v>
      </c>
      <c r="F13" s="91" t="s">
        <v>30</v>
      </c>
      <c r="G13" s="41" t="s">
        <v>31</v>
      </c>
      <c r="H13" s="42" t="s">
        <v>0</v>
      </c>
      <c r="I13" s="40"/>
      <c r="J13" s="46">
        <v>2021</v>
      </c>
      <c r="K13" s="11"/>
      <c r="L13" s="11"/>
      <c r="M13" s="11"/>
      <c r="N13" s="11"/>
      <c r="O13" s="11"/>
    </row>
    <row r="14" spans="2:15" s="32" customFormat="1" ht="17.25" customHeight="1">
      <c r="B14" s="29"/>
      <c r="C14" s="30"/>
      <c r="D14" s="94"/>
      <c r="E14" s="31"/>
      <c r="F14" s="31"/>
      <c r="G14" s="31"/>
      <c r="H14" s="31"/>
      <c r="K14" s="12"/>
      <c r="L14" s="12"/>
      <c r="M14" s="12"/>
      <c r="N14" s="12"/>
      <c r="O14" s="12"/>
    </row>
    <row r="15" spans="2:15" ht="17.25" customHeight="1">
      <c r="B15" s="67" t="s">
        <v>2</v>
      </c>
      <c r="C15" s="68">
        <f>SUM(C16:C20)</f>
        <v>98177.05372000001</v>
      </c>
      <c r="D15" s="95"/>
      <c r="E15" s="68">
        <f>SUM(E16:E20)</f>
        <v>450083.36351</v>
      </c>
      <c r="F15" s="68">
        <f>SUM(F16:F20)</f>
        <v>2166436.3078699997</v>
      </c>
      <c r="G15" s="68">
        <f>SUM(G16:G20)</f>
        <v>0</v>
      </c>
      <c r="H15" s="69">
        <f>SUM(H16:H20)</f>
        <v>2714696.7251</v>
      </c>
      <c r="I15" s="21"/>
      <c r="J15" s="81">
        <v>187137.2243</v>
      </c>
      <c r="K15" s="13"/>
      <c r="L15" s="15"/>
      <c r="M15" s="15"/>
      <c r="N15" s="15"/>
      <c r="O15" s="15"/>
    </row>
    <row r="16" spans="2:15" ht="16.5" customHeight="1">
      <c r="B16" s="54" t="s">
        <v>18</v>
      </c>
      <c r="C16" s="55">
        <f>1300+16046.54858+8030.49967</f>
        <v>25377.048250000003</v>
      </c>
      <c r="D16" s="96"/>
      <c r="E16" s="55">
        <f>21287.796+15519.52189+402815.616</f>
        <v>439622.93389</v>
      </c>
      <c r="F16" s="55">
        <f>4499.368+75544.251+611807.708</f>
        <v>691851.327</v>
      </c>
      <c r="G16" s="55">
        <v>0</v>
      </c>
      <c r="H16" s="56">
        <f>+C16+E16+F16+G16</f>
        <v>1156851.30914</v>
      </c>
      <c r="I16" s="57"/>
      <c r="J16" s="58"/>
      <c r="K16" s="14"/>
      <c r="L16" s="15"/>
      <c r="M16" s="15"/>
      <c r="N16" s="15"/>
      <c r="O16" s="15"/>
    </row>
    <row r="17" spans="2:15" ht="16.5" customHeight="1">
      <c r="B17" s="54" t="s">
        <v>19</v>
      </c>
      <c r="C17" s="55">
        <f>1503.74203+53959.4139+17336.84954</f>
        <v>72800.00547</v>
      </c>
      <c r="D17" s="96"/>
      <c r="E17" s="55">
        <f>1454.87907-1224.67909+7737.294</f>
        <v>7967.493979999999</v>
      </c>
      <c r="F17" s="55">
        <f>759093.53436+4025.199+361030.90911</f>
        <v>1124149.64247</v>
      </c>
      <c r="G17" s="55">
        <v>0</v>
      </c>
      <c r="H17" s="56">
        <f>+C17+E17+F17+G17</f>
        <v>1204917.14192</v>
      </c>
      <c r="I17" s="57"/>
      <c r="J17" s="58"/>
      <c r="K17" s="14"/>
      <c r="L17" s="15"/>
      <c r="M17" s="15"/>
      <c r="N17" s="15"/>
      <c r="O17" s="15"/>
    </row>
    <row r="18" spans="2:15" ht="16.5" customHeight="1">
      <c r="B18" s="54" t="s">
        <v>20</v>
      </c>
      <c r="C18" s="55">
        <v>0</v>
      </c>
      <c r="D18" s="96"/>
      <c r="E18" s="55">
        <v>0</v>
      </c>
      <c r="F18" s="55">
        <v>350000</v>
      </c>
      <c r="G18" s="55">
        <v>0</v>
      </c>
      <c r="H18" s="56">
        <f>+C18+E18+F18+G18</f>
        <v>350000</v>
      </c>
      <c r="I18" s="57"/>
      <c r="J18" s="58"/>
      <c r="K18" s="14"/>
      <c r="L18" s="15"/>
      <c r="M18" s="15"/>
      <c r="N18" s="15"/>
      <c r="O18" s="15"/>
    </row>
    <row r="19" spans="2:15" ht="16.5" customHeight="1">
      <c r="B19" s="54" t="s">
        <v>21</v>
      </c>
      <c r="C19" s="55">
        <v>0</v>
      </c>
      <c r="D19" s="96"/>
      <c r="E19" s="55">
        <f>1689.61034+803.3253</f>
        <v>2492.9356399999997</v>
      </c>
      <c r="F19" s="55">
        <v>435.3384</v>
      </c>
      <c r="G19" s="55">
        <v>0</v>
      </c>
      <c r="H19" s="56">
        <f>+C19+E19+F19+G19</f>
        <v>2928.27404</v>
      </c>
      <c r="I19" s="57"/>
      <c r="J19" s="58"/>
      <c r="K19" s="14"/>
      <c r="L19" s="15"/>
      <c r="M19" s="15"/>
      <c r="N19" s="15"/>
      <c r="O19" s="15"/>
    </row>
    <row r="20" spans="2:15" ht="19.5" customHeight="1" hidden="1">
      <c r="B20" s="49" t="s">
        <v>7</v>
      </c>
      <c r="C20" s="33">
        <v>0</v>
      </c>
      <c r="D20" s="97"/>
      <c r="E20" s="33">
        <v>0</v>
      </c>
      <c r="F20" s="33">
        <v>0</v>
      </c>
      <c r="G20" s="33">
        <v>0</v>
      </c>
      <c r="H20" s="52">
        <f>+C20+E20+F20+G20</f>
        <v>0</v>
      </c>
      <c r="I20" s="21"/>
      <c r="J20" s="58">
        <v>0</v>
      </c>
      <c r="K20" s="15"/>
      <c r="L20" s="15"/>
      <c r="M20" s="15"/>
      <c r="N20" s="15"/>
      <c r="O20" s="15"/>
    </row>
    <row r="21" spans="2:15" ht="17.25" customHeight="1">
      <c r="B21" s="50"/>
      <c r="C21" s="18"/>
      <c r="D21" s="98"/>
      <c r="E21" s="18"/>
      <c r="F21" s="18"/>
      <c r="G21" s="18"/>
      <c r="H21" s="51"/>
      <c r="I21" s="21"/>
      <c r="J21" s="53"/>
      <c r="K21" s="15"/>
      <c r="L21" s="15"/>
      <c r="M21" s="15"/>
      <c r="N21" s="15"/>
      <c r="O21" s="15"/>
    </row>
    <row r="22" spans="2:15" ht="17.25" customHeight="1">
      <c r="B22" s="49" t="s">
        <v>3</v>
      </c>
      <c r="C22" s="33">
        <f>SUM(C23:C26)</f>
        <v>250.89044</v>
      </c>
      <c r="D22" s="97"/>
      <c r="E22" s="33">
        <f>SUM(E23:E26)</f>
        <v>584.01091</v>
      </c>
      <c r="F22" s="33">
        <f>SUM(F23:F26)</f>
        <v>2951.76006</v>
      </c>
      <c r="G22" s="33">
        <f>SUM(G23:G26)</f>
        <v>0</v>
      </c>
      <c r="H22" s="52">
        <f>SUM(H23:H26)</f>
        <v>3786.66141</v>
      </c>
      <c r="I22" s="21"/>
      <c r="J22" s="53">
        <v>107820.05175</v>
      </c>
      <c r="K22" s="15"/>
      <c r="L22" s="15"/>
      <c r="M22" s="15"/>
      <c r="N22" s="15"/>
      <c r="O22" s="15"/>
    </row>
    <row r="23" spans="2:15" ht="16.5" customHeight="1">
      <c r="B23" s="54" t="s">
        <v>22</v>
      </c>
      <c r="C23" s="55">
        <v>0</v>
      </c>
      <c r="D23" s="96"/>
      <c r="E23" s="55">
        <v>0</v>
      </c>
      <c r="F23" s="55">
        <f>2328.30468+312.4728</f>
        <v>2640.77748</v>
      </c>
      <c r="G23" s="55">
        <v>0</v>
      </c>
      <c r="H23" s="56">
        <f>+C23+E23+F23+G23</f>
        <v>2640.77748</v>
      </c>
      <c r="I23" s="57"/>
      <c r="J23" s="53"/>
      <c r="K23" s="14"/>
      <c r="M23" s="14"/>
      <c r="N23" s="15"/>
      <c r="O23" s="15"/>
    </row>
    <row r="24" spans="2:15" ht="16.5" customHeight="1" hidden="1">
      <c r="B24" s="54" t="s">
        <v>25</v>
      </c>
      <c r="C24" s="55">
        <v>0</v>
      </c>
      <c r="D24" s="96"/>
      <c r="E24" s="55">
        <v>0</v>
      </c>
      <c r="F24" s="55">
        <v>0</v>
      </c>
      <c r="G24" s="55">
        <v>0</v>
      </c>
      <c r="H24" s="56">
        <f>+C24+E24+F24+G24</f>
        <v>0</v>
      </c>
      <c r="I24" s="57"/>
      <c r="J24" s="58"/>
      <c r="K24" s="15"/>
      <c r="M24" s="15"/>
      <c r="N24" s="15"/>
      <c r="O24" s="15"/>
    </row>
    <row r="25" spans="2:15" ht="16.5" customHeight="1" hidden="1">
      <c r="B25" s="54" t="s">
        <v>23</v>
      </c>
      <c r="C25" s="55">
        <v>0</v>
      </c>
      <c r="D25" s="96"/>
      <c r="E25" s="55">
        <v>0</v>
      </c>
      <c r="F25" s="55">
        <v>0</v>
      </c>
      <c r="G25" s="55">
        <v>0</v>
      </c>
      <c r="H25" s="56">
        <f>+C25+E25+F25+G25</f>
        <v>0</v>
      </c>
      <c r="I25" s="57"/>
      <c r="J25" s="58"/>
      <c r="K25" s="14"/>
      <c r="M25" s="15"/>
      <c r="N25" s="15"/>
      <c r="O25" s="15"/>
    </row>
    <row r="26" spans="2:15" ht="16.5" customHeight="1">
      <c r="B26" s="54" t="s">
        <v>24</v>
      </c>
      <c r="C26" s="55">
        <v>250.89044</v>
      </c>
      <c r="D26" s="96"/>
      <c r="E26" s="55">
        <f>210.59531+128.02716+245.38844</f>
        <v>584.01091</v>
      </c>
      <c r="F26" s="55">
        <f>184.52622+79.00001+47.45635</f>
        <v>310.98258</v>
      </c>
      <c r="G26" s="55">
        <v>0</v>
      </c>
      <c r="H26" s="56">
        <f>+C26+E26+F26+G26</f>
        <v>1145.88393</v>
      </c>
      <c r="I26" s="57"/>
      <c r="J26" s="58"/>
      <c r="K26" s="14"/>
      <c r="M26" s="14"/>
      <c r="N26" s="15"/>
      <c r="O26" s="15"/>
    </row>
    <row r="27" spans="2:15" ht="17.25" customHeight="1">
      <c r="B27" s="49"/>
      <c r="C27" s="33"/>
      <c r="D27" s="97"/>
      <c r="E27" s="33"/>
      <c r="F27" s="33"/>
      <c r="G27" s="33"/>
      <c r="H27" s="52"/>
      <c r="I27" s="21"/>
      <c r="J27" s="53"/>
      <c r="K27" s="15"/>
      <c r="L27" s="15"/>
      <c r="M27" s="15"/>
      <c r="N27" s="15"/>
      <c r="O27" s="15"/>
    </row>
    <row r="28" spans="2:15" ht="17.25" customHeight="1">
      <c r="B28" s="49" t="s">
        <v>4</v>
      </c>
      <c r="C28" s="33">
        <f>5022374.83085+1000000</f>
        <v>6022374.83085</v>
      </c>
      <c r="D28" s="103" t="s">
        <v>35</v>
      </c>
      <c r="E28" s="33">
        <v>0</v>
      </c>
      <c r="F28" s="33">
        <v>0</v>
      </c>
      <c r="G28" s="33">
        <v>0</v>
      </c>
      <c r="H28" s="52">
        <f>+C28+E28+F28+G28</f>
        <v>6022374.83085</v>
      </c>
      <c r="I28" s="21"/>
      <c r="J28" s="53">
        <v>0</v>
      </c>
      <c r="K28" s="15"/>
      <c r="L28" s="14"/>
      <c r="M28" s="15"/>
      <c r="N28" s="15"/>
      <c r="O28" s="15"/>
    </row>
    <row r="29" spans="2:15" ht="17.25" customHeight="1">
      <c r="B29" s="50"/>
      <c r="C29" s="18"/>
      <c r="D29" s="98"/>
      <c r="E29" s="18"/>
      <c r="F29" s="18"/>
      <c r="G29" s="18"/>
      <c r="H29" s="51"/>
      <c r="I29" s="21"/>
      <c r="J29" s="53"/>
      <c r="K29" s="15"/>
      <c r="L29" s="15"/>
      <c r="M29" s="15"/>
      <c r="N29" s="15"/>
      <c r="O29" s="15"/>
    </row>
    <row r="30" spans="2:15" ht="17.25" customHeight="1">
      <c r="B30" s="49" t="s">
        <v>29</v>
      </c>
      <c r="C30" s="33">
        <f>SUM(C31:C32)</f>
        <v>0</v>
      </c>
      <c r="D30" s="97"/>
      <c r="E30" s="33">
        <f>SUM(E31:E32)</f>
        <v>0</v>
      </c>
      <c r="F30" s="33">
        <f>SUM(F31:F32)</f>
        <v>0</v>
      </c>
      <c r="G30" s="33">
        <f>SUM(G31:G32)</f>
        <v>0</v>
      </c>
      <c r="H30" s="52">
        <f>SUM(H31:H32)</f>
        <v>0</v>
      </c>
      <c r="I30" s="21"/>
      <c r="J30" s="53">
        <f>+J31+J32</f>
        <v>0</v>
      </c>
      <c r="K30" s="13"/>
      <c r="L30" s="15"/>
      <c r="M30" s="15"/>
      <c r="N30" s="15"/>
      <c r="O30" s="15"/>
    </row>
    <row r="31" spans="2:15" ht="16.5" customHeight="1">
      <c r="B31" s="54" t="s">
        <v>4</v>
      </c>
      <c r="C31" s="55">
        <v>0</v>
      </c>
      <c r="D31" s="96"/>
      <c r="E31" s="55">
        <v>0</v>
      </c>
      <c r="F31" s="55">
        <v>0</v>
      </c>
      <c r="G31" s="55">
        <v>0</v>
      </c>
      <c r="H31" s="56">
        <f>+C31+E31+F31+G31</f>
        <v>0</v>
      </c>
      <c r="I31" s="57"/>
      <c r="J31" s="59">
        <v>0</v>
      </c>
      <c r="K31" s="85"/>
      <c r="L31" s="15"/>
      <c r="M31" s="15"/>
      <c r="N31" s="15"/>
      <c r="O31" s="15"/>
    </row>
    <row r="32" spans="2:15" ht="16.5" customHeight="1">
      <c r="B32" s="54" t="s">
        <v>26</v>
      </c>
      <c r="C32" s="55">
        <v>0</v>
      </c>
      <c r="D32" s="96"/>
      <c r="E32" s="55">
        <v>0</v>
      </c>
      <c r="F32" s="55">
        <v>0</v>
      </c>
      <c r="G32" s="55">
        <v>0</v>
      </c>
      <c r="H32" s="56">
        <f>+C32+E32+F32+G32</f>
        <v>0</v>
      </c>
      <c r="I32" s="57"/>
      <c r="J32" s="59">
        <v>0</v>
      </c>
      <c r="K32" s="85"/>
      <c r="L32" s="15"/>
      <c r="M32" s="15"/>
      <c r="N32" s="15"/>
      <c r="O32" s="15"/>
    </row>
    <row r="33" spans="2:15" ht="17.25" customHeight="1">
      <c r="B33" s="49"/>
      <c r="C33" s="33"/>
      <c r="D33" s="97"/>
      <c r="E33" s="33"/>
      <c r="F33" s="33"/>
      <c r="G33" s="33"/>
      <c r="H33" s="52"/>
      <c r="I33" s="21"/>
      <c r="J33" s="53"/>
      <c r="K33" s="15"/>
      <c r="L33" s="15"/>
      <c r="M33" s="15"/>
      <c r="N33" s="15"/>
      <c r="O33" s="15"/>
    </row>
    <row r="34" spans="2:15" ht="17.25" customHeight="1">
      <c r="B34" s="70" t="s">
        <v>28</v>
      </c>
      <c r="C34" s="71">
        <v>0</v>
      </c>
      <c r="D34" s="99"/>
      <c r="E34" s="71">
        <v>0</v>
      </c>
      <c r="F34" s="71">
        <v>0</v>
      </c>
      <c r="G34" s="71">
        <v>0</v>
      </c>
      <c r="H34" s="72">
        <f>+C34+E34+F34+G34</f>
        <v>0</v>
      </c>
      <c r="I34" s="21"/>
      <c r="J34" s="82">
        <v>0</v>
      </c>
      <c r="K34" s="15"/>
      <c r="L34" s="15"/>
      <c r="M34" s="15"/>
      <c r="N34" s="15"/>
      <c r="O34" s="15"/>
    </row>
    <row r="35" spans="2:15" ht="17.25" customHeight="1">
      <c r="B35" s="34"/>
      <c r="C35" s="35"/>
      <c r="D35" s="35"/>
      <c r="E35" s="35"/>
      <c r="F35" s="35"/>
      <c r="G35" s="35"/>
      <c r="H35" s="35"/>
      <c r="K35" s="15"/>
      <c r="L35" s="15"/>
      <c r="M35" s="15"/>
      <c r="N35" s="15"/>
      <c r="O35" s="15"/>
    </row>
    <row r="36" spans="2:15" s="4" customFormat="1" ht="9.75" customHeight="1">
      <c r="B36" s="64"/>
      <c r="C36" s="60"/>
      <c r="D36" s="100"/>
      <c r="E36" s="60"/>
      <c r="F36" s="60"/>
      <c r="G36" s="60"/>
      <c r="H36" s="61"/>
      <c r="I36" s="28"/>
      <c r="J36" s="61"/>
      <c r="K36" s="15"/>
      <c r="L36" s="15"/>
      <c r="M36" s="15"/>
      <c r="N36" s="15"/>
      <c r="O36" s="15"/>
    </row>
    <row r="37" spans="2:15" s="32" customFormat="1" ht="15.75">
      <c r="B37" s="73" t="s">
        <v>8</v>
      </c>
      <c r="C37" s="74">
        <f>+C15+C22+C28+C30+C34</f>
        <v>6120802.77501</v>
      </c>
      <c r="D37" s="101"/>
      <c r="E37" s="74">
        <f>+E15+E22+E28+E30+E34</f>
        <v>450667.37442</v>
      </c>
      <c r="F37" s="74">
        <f>+F15+F22+F28+F30+F34</f>
        <v>2169388.0679299994</v>
      </c>
      <c r="G37" s="74">
        <f>+G15+G22+G28+G30+G34</f>
        <v>0</v>
      </c>
      <c r="H37" s="75">
        <f>+H15+H22+H28+H30+H34</f>
        <v>8740858.21736</v>
      </c>
      <c r="I37" s="40"/>
      <c r="J37" s="75">
        <f>+J15+J22+J28+J30+J34</f>
        <v>294957.27605</v>
      </c>
      <c r="K37" s="15"/>
      <c r="L37" s="15"/>
      <c r="M37" s="15"/>
      <c r="N37" s="15"/>
      <c r="O37" s="15"/>
    </row>
    <row r="38" spans="2:15" s="4" customFormat="1" ht="9.75" customHeight="1">
      <c r="B38" s="65"/>
      <c r="C38" s="62"/>
      <c r="D38" s="102"/>
      <c r="E38" s="62"/>
      <c r="F38" s="62"/>
      <c r="G38" s="62"/>
      <c r="H38" s="63"/>
      <c r="I38" s="28"/>
      <c r="J38" s="63"/>
      <c r="K38" s="15"/>
      <c r="L38" s="15"/>
      <c r="M38" s="15"/>
      <c r="N38" s="15"/>
      <c r="O38" s="15"/>
    </row>
    <row r="39" spans="2:15" s="4" customFormat="1" ht="9.75" customHeight="1">
      <c r="B39" s="1"/>
      <c r="C39" s="2"/>
      <c r="D39" s="2"/>
      <c r="E39" s="3"/>
      <c r="F39" s="3"/>
      <c r="G39" s="3"/>
      <c r="H39" s="2"/>
      <c r="K39" s="15"/>
      <c r="L39" s="15"/>
      <c r="M39" s="15"/>
      <c r="N39" s="15"/>
      <c r="O39" s="15"/>
    </row>
    <row r="40" spans="2:15" s="4" customFormat="1" ht="15.75" customHeight="1">
      <c r="B40" s="66" t="s">
        <v>27</v>
      </c>
      <c r="C40" s="84"/>
      <c r="D40" s="84"/>
      <c r="E40" s="2"/>
      <c r="F40" s="2"/>
      <c r="G40" s="2"/>
      <c r="H40" s="3"/>
      <c r="J40" s="86"/>
      <c r="K40" s="16"/>
      <c r="L40" s="16"/>
      <c r="M40" s="16"/>
      <c r="N40" s="16"/>
      <c r="O40" s="16"/>
    </row>
    <row r="41" spans="2:15" s="4" customFormat="1" ht="15.75" customHeight="1">
      <c r="B41" s="66" t="s">
        <v>34</v>
      </c>
      <c r="C41" s="6"/>
      <c r="D41" s="6"/>
      <c r="E41" s="2"/>
      <c r="F41" s="2"/>
      <c r="G41" s="2"/>
      <c r="H41" s="2"/>
      <c r="J41" s="7"/>
      <c r="K41" s="16"/>
      <c r="L41" s="16"/>
      <c r="M41" s="16"/>
      <c r="N41" s="16"/>
      <c r="O41" s="16"/>
    </row>
    <row r="42" spans="2:15" s="4" customFormat="1" ht="15.75" customHeight="1">
      <c r="B42" s="57" t="s">
        <v>36</v>
      </c>
      <c r="C42" s="6"/>
      <c r="D42" s="6"/>
      <c r="E42" s="2"/>
      <c r="F42" s="2"/>
      <c r="G42" s="2"/>
      <c r="H42" s="2"/>
      <c r="J42" s="7"/>
      <c r="K42" s="16"/>
      <c r="L42" s="16"/>
      <c r="M42" s="16"/>
      <c r="N42" s="16"/>
      <c r="O42" s="16"/>
    </row>
    <row r="43" spans="2:15" s="4" customFormat="1" ht="15.75" customHeight="1">
      <c r="B43" s="66"/>
      <c r="C43" s="6"/>
      <c r="D43" s="6"/>
      <c r="E43" s="2"/>
      <c r="F43" s="2"/>
      <c r="G43" s="2"/>
      <c r="H43" s="2"/>
      <c r="J43" s="7"/>
      <c r="K43" s="16"/>
      <c r="L43" s="16"/>
      <c r="M43" s="16"/>
      <c r="N43" s="16"/>
      <c r="O43" s="16"/>
    </row>
    <row r="44" spans="2:15" s="4" customFormat="1" ht="15.75" customHeight="1">
      <c r="B44" s="57"/>
      <c r="C44" s="6"/>
      <c r="D44" s="6"/>
      <c r="E44" s="2"/>
      <c r="F44" s="2"/>
      <c r="G44" s="2"/>
      <c r="H44" s="2"/>
      <c r="J44" s="7"/>
      <c r="K44" s="16"/>
      <c r="L44" s="16"/>
      <c r="M44" s="16"/>
      <c r="N44" s="16"/>
      <c r="O44" s="16"/>
    </row>
    <row r="45" spans="2:15" s="4" customFormat="1" ht="15.75" customHeight="1">
      <c r="B45" s="66"/>
      <c r="C45" s="6"/>
      <c r="D45" s="6"/>
      <c r="E45" s="2"/>
      <c r="F45" s="2"/>
      <c r="G45" s="2"/>
      <c r="H45" s="2"/>
      <c r="J45" s="7"/>
      <c r="K45" s="16"/>
      <c r="L45" s="16"/>
      <c r="M45" s="16"/>
      <c r="N45" s="16"/>
      <c r="O45" s="16"/>
    </row>
    <row r="46" spans="2:15" s="4" customFormat="1" ht="15.75" customHeight="1">
      <c r="B46" s="57"/>
      <c r="C46" s="6"/>
      <c r="D46" s="6"/>
      <c r="E46" s="2"/>
      <c r="F46" s="2"/>
      <c r="G46" s="2"/>
      <c r="H46" s="2"/>
      <c r="J46" s="7"/>
      <c r="K46" s="16"/>
      <c r="L46" s="16"/>
      <c r="M46" s="16"/>
      <c r="N46" s="16"/>
      <c r="O46" s="16"/>
    </row>
    <row r="47" spans="2:15" s="4" customFormat="1" ht="15.75" customHeight="1">
      <c r="B47" s="57"/>
      <c r="C47" s="6"/>
      <c r="D47" s="6"/>
      <c r="E47" s="2"/>
      <c r="F47" s="2"/>
      <c r="G47" s="2"/>
      <c r="H47" s="2"/>
      <c r="J47" s="7"/>
      <c r="K47" s="16"/>
      <c r="L47" s="16"/>
      <c r="M47" s="16"/>
      <c r="N47" s="16"/>
      <c r="O47" s="16"/>
    </row>
    <row r="48" spans="2:10" ht="14.25">
      <c r="B48" s="83"/>
      <c r="C48" s="8"/>
      <c r="D48" s="8"/>
      <c r="E48" s="8"/>
      <c r="F48" s="8"/>
      <c r="G48" s="8"/>
      <c r="H48" s="8"/>
      <c r="I48" s="8"/>
      <c r="J48" s="8"/>
    </row>
    <row r="49" spans="3:10" ht="12.75">
      <c r="C49" s="8"/>
      <c r="D49" s="8"/>
      <c r="E49" s="8"/>
      <c r="F49" s="8"/>
      <c r="G49" s="8"/>
      <c r="H49" s="8"/>
      <c r="I49" s="8"/>
      <c r="J49" s="80"/>
    </row>
    <row r="50" spans="2:10" ht="14.25">
      <c r="B50" s="57"/>
      <c r="C50" s="8"/>
      <c r="D50" s="8"/>
      <c r="E50" s="8"/>
      <c r="F50" s="8"/>
      <c r="G50" s="8"/>
      <c r="H50" s="8"/>
      <c r="I50" s="8"/>
      <c r="J50" s="20"/>
    </row>
    <row r="51" spans="2:10" ht="14.25">
      <c r="B51" s="57"/>
      <c r="C51" s="8"/>
      <c r="D51" s="8"/>
      <c r="E51" s="8"/>
      <c r="F51" s="8"/>
      <c r="G51" s="8"/>
      <c r="H51" s="8"/>
      <c r="I51" s="8"/>
      <c r="J51" s="80"/>
    </row>
    <row r="52" spans="2:10" ht="14.25">
      <c r="B52" s="57"/>
      <c r="C52" s="8"/>
      <c r="D52" s="8"/>
      <c r="E52" s="8"/>
      <c r="F52" s="8"/>
      <c r="G52" s="8"/>
      <c r="H52" s="8"/>
      <c r="I52" s="8"/>
      <c r="J52" s="8"/>
    </row>
    <row r="53" spans="2:10" ht="15">
      <c r="B53" s="5"/>
      <c r="C53" s="8"/>
      <c r="D53" s="8"/>
      <c r="E53" s="8"/>
      <c r="F53" s="8"/>
      <c r="G53" s="8"/>
      <c r="H53" s="36"/>
      <c r="I53" s="8"/>
      <c r="J53" s="8"/>
    </row>
    <row r="54" spans="2:10" ht="15">
      <c r="B54" s="5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2.7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2.7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2.7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2.75">
      <c r="B303" s="8"/>
      <c r="C303" s="8"/>
      <c r="D303" s="8"/>
      <c r="E303" s="8"/>
      <c r="F303" s="8"/>
      <c r="G303" s="8"/>
      <c r="H303" s="8"/>
      <c r="I303" s="8"/>
      <c r="J303" s="8"/>
    </row>
  </sheetData>
  <sheetProtection/>
  <mergeCells count="2">
    <mergeCell ref="B10:B13"/>
    <mergeCell ref="C10:H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H22:H34 H37 C30 G15 G30 C37 H15:H20 J37 J30 C15 E15 C20:C22 G37 G22 F22:F23 E37:F37 E30:F30 F15:F17 C24:C25 C16:C17 E20:E26 E18 E16:E17 E19 C28 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2021-10-25T00:00:29Z</dcterms:modified>
  <cp:category/>
  <cp:version/>
  <cp:contentType/>
  <cp:contentStatus/>
</cp:coreProperties>
</file>