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65461" windowWidth="11970" windowHeight="6180" tabRatio="863" activeTab="0"/>
  </bookViews>
  <sheets>
    <sheet name="ANEXO N° I GGG" sheetId="1" r:id="rId1"/>
    <sheet name="ANEXO N° II -ingresos-ENTID" sheetId="2" r:id="rId2"/>
    <sheet name="ANEXO N° III TF" sheetId="3" r:id="rId3"/>
    <sheet name="ANEXO N° III -1 RDR" sheetId="4" r:id="rId4"/>
    <sheet name="ANEXO N° III-2 DT" sheetId="5" r:id="rId5"/>
    <sheet name="ANEXO N° III-3 EE" sheetId="6" r:id="rId6"/>
  </sheets>
  <definedNames>
    <definedName name="_xlnm.Print_Area" localSheetId="0">'ANEXO N° I GGG'!$A$1:$E$37</definedName>
    <definedName name="_xlnm.Print_Area" localSheetId="1">'ANEXO N° II -ingresos-ENTID'!$A$1:$G$45</definedName>
    <definedName name="_xlnm.Print_Area" localSheetId="3">'ANEXO N° III -1 RDR'!$A$1:$L$40</definedName>
    <definedName name="_xlnm.Print_Area" localSheetId="2">'ANEXO N° III TF'!$A$1:$L$45</definedName>
    <definedName name="_xlnm.Print_Area" localSheetId="4">'ANEXO N° III-2 DT'!$A$1:$L$33</definedName>
    <definedName name="_xlnm.Print_Area" localSheetId="5">'ANEXO N° III-3 EE'!$A$1:$L$22</definedName>
    <definedName name="OLE_LINK1" localSheetId="3">'ANEXO N° III -1 RDR'!#REF!</definedName>
    <definedName name="_xlnm.Print_Titles" localSheetId="1">'ANEXO N° II -ingresos-ENTID'!$1:$14</definedName>
    <definedName name="_xlnm.Print_Titles" localSheetId="3">'ANEXO N° III -1 RDR'!$1:$14</definedName>
    <definedName name="_xlnm.Print_Titles" localSheetId="2">'ANEXO N° III TF'!$1:$14</definedName>
    <definedName name="Z_1D544038_8F75_467F_B12F_0256C0E343C6_.wvu.PrintArea" localSheetId="0" hidden="1">'ANEXO N° I GGG'!$A$1:$E$35</definedName>
    <definedName name="Z_1D544038_8F75_467F_B12F_0256C0E343C6_.wvu.PrintArea" localSheetId="1" hidden="1">'ANEXO N° II -ingresos-ENTID'!$A$1:$G$45</definedName>
    <definedName name="Z_1D544038_8F75_467F_B12F_0256C0E343C6_.wvu.PrintArea" localSheetId="3" hidden="1">'ANEXO N° III -1 RDR'!$A$1:$L$18</definedName>
    <definedName name="Z_1D544038_8F75_467F_B12F_0256C0E343C6_.wvu.PrintArea" localSheetId="2" hidden="1">'ANEXO N° III TF'!$A$1:$L$21</definedName>
    <definedName name="Z_1D544038_8F75_467F_B12F_0256C0E343C6_.wvu.PrintArea" localSheetId="4" hidden="1">'ANEXO N° III-2 DT'!$A$1:$L$20</definedName>
    <definedName name="Z_1D544038_8F75_467F_B12F_0256C0E343C6_.wvu.PrintTitles" localSheetId="1" hidden="1">'ANEXO N° II -ingresos-ENTID'!$1:$13</definedName>
    <definedName name="Z_1D544038_8F75_467F_B12F_0256C0E343C6_.wvu.PrintTitles" localSheetId="2" hidden="1">'ANEXO N° III TF'!$1:$13</definedName>
    <definedName name="Z_33E53252_FF94_4333_8D17_2D9CDC8AB86A_.wvu.PrintArea" localSheetId="0" hidden="1">'ANEXO N° I GGG'!$A$1:$E$35</definedName>
    <definedName name="Z_33E53252_FF94_4333_8D17_2D9CDC8AB86A_.wvu.PrintArea" localSheetId="1" hidden="1">'ANEXO N° II -ingresos-ENTID'!$A$1:$G$45</definedName>
    <definedName name="Z_33E53252_FF94_4333_8D17_2D9CDC8AB86A_.wvu.PrintArea" localSheetId="3" hidden="1">'ANEXO N° III -1 RDR'!$A$1:$L$18</definedName>
    <definedName name="Z_33E53252_FF94_4333_8D17_2D9CDC8AB86A_.wvu.PrintArea" localSheetId="2" hidden="1">'ANEXO N° III TF'!$A$1:$L$21</definedName>
    <definedName name="Z_33E53252_FF94_4333_8D17_2D9CDC8AB86A_.wvu.PrintArea" localSheetId="4" hidden="1">'ANEXO N° III-2 DT'!$A$1:$L$20</definedName>
    <definedName name="Z_33E53252_FF94_4333_8D17_2D9CDC8AB86A_.wvu.PrintTitles" localSheetId="1" hidden="1">'ANEXO N° II -ingresos-ENTID'!$1:$13</definedName>
    <definedName name="Z_33E53252_FF94_4333_8D17_2D9CDC8AB86A_.wvu.PrintTitles" localSheetId="2" hidden="1">'ANEXO N° III TF'!$1:$13</definedName>
    <definedName name="Z_38A2901A_2C4A_4239_8253_C30935B4E51A_.wvu.PrintArea" localSheetId="0" hidden="1">'ANEXO N° I GGG'!$A$1:$E$37</definedName>
    <definedName name="Z_38A2901A_2C4A_4239_8253_C30935B4E51A_.wvu.PrintArea" localSheetId="1" hidden="1">'ANEXO N° II -ingresos-ENTID'!$A$1:$G$45</definedName>
    <definedName name="Z_38A2901A_2C4A_4239_8253_C30935B4E51A_.wvu.PrintArea" localSheetId="3" hidden="1">'ANEXO N° III -1 RDR'!$A$1:$L$21</definedName>
    <definedName name="Z_38A2901A_2C4A_4239_8253_C30935B4E51A_.wvu.PrintArea" localSheetId="2" hidden="1">'ANEXO N° III TF'!$A$1:$L$28</definedName>
    <definedName name="Z_38A2901A_2C4A_4239_8253_C30935B4E51A_.wvu.PrintArea" localSheetId="4" hidden="1">'ANEXO N° III-2 DT'!$A$1:$L$20</definedName>
    <definedName name="Z_38A2901A_2C4A_4239_8253_C30935B4E51A_.wvu.PrintTitles" localSheetId="1" hidden="1">'ANEXO N° II -ingresos-ENTID'!$1:$14</definedName>
    <definedName name="Z_38A2901A_2C4A_4239_8253_C30935B4E51A_.wvu.PrintTitles" localSheetId="3" hidden="1">'ANEXO N° III -1 RDR'!$1:$14</definedName>
    <definedName name="Z_38A2901A_2C4A_4239_8253_C30935B4E51A_.wvu.PrintTitles" localSheetId="2" hidden="1">'ANEXO N° III TF'!$1:$14</definedName>
    <definedName name="Z_3F9DAA0F_D7AB_4E8B_BBC4_4D42E027AA3D_.wvu.PrintArea" localSheetId="0" hidden="1">'ANEXO N° I GGG'!$A$1:$E$35</definedName>
    <definedName name="Z_3F9DAA0F_D7AB_4E8B_BBC4_4D42E027AA3D_.wvu.PrintArea" localSheetId="1" hidden="1">'ANEXO N° II -ingresos-ENTID'!$A$1:$G$45</definedName>
    <definedName name="Z_3F9DAA0F_D7AB_4E8B_BBC4_4D42E027AA3D_.wvu.PrintArea" localSheetId="3" hidden="1">'ANEXO N° III -1 RDR'!$A$1:$L$18</definedName>
    <definedName name="Z_3F9DAA0F_D7AB_4E8B_BBC4_4D42E027AA3D_.wvu.PrintArea" localSheetId="2" hidden="1">'ANEXO N° III TF'!$A$1:$L$21</definedName>
    <definedName name="Z_3F9DAA0F_D7AB_4E8B_BBC4_4D42E027AA3D_.wvu.PrintArea" localSheetId="4" hidden="1">'ANEXO N° III-2 DT'!$A$1:$L$20</definedName>
    <definedName name="Z_3F9DAA0F_D7AB_4E8B_BBC4_4D42E027AA3D_.wvu.PrintTitles" localSheetId="1" hidden="1">'ANEXO N° II -ingresos-ENTID'!$1:$13</definedName>
    <definedName name="Z_3F9DAA0F_D7AB_4E8B_BBC4_4D42E027AA3D_.wvu.PrintTitles" localSheetId="2" hidden="1">'ANEXO N° III TF'!$1:$13</definedName>
    <definedName name="Z_5E8162A5_9076_4B1F_AFFB_7571B9A87100_.wvu.PrintArea" localSheetId="0" hidden="1">'ANEXO N° I GGG'!$A$1:$E$37</definedName>
    <definedName name="Z_5E8162A5_9076_4B1F_AFFB_7571B9A87100_.wvu.PrintArea" localSheetId="1" hidden="1">'ANEXO N° II -ingresos-ENTID'!$A$1:$G$45</definedName>
    <definedName name="Z_5E8162A5_9076_4B1F_AFFB_7571B9A87100_.wvu.PrintArea" localSheetId="3" hidden="1">'ANEXO N° III -1 RDR'!$A$1:$L$40</definedName>
    <definedName name="Z_5E8162A5_9076_4B1F_AFFB_7571B9A87100_.wvu.PrintArea" localSheetId="2" hidden="1">'ANEXO N° III TF'!$A$1:$L$45</definedName>
    <definedName name="Z_5E8162A5_9076_4B1F_AFFB_7571B9A87100_.wvu.PrintArea" localSheetId="4" hidden="1">'ANEXO N° III-2 DT'!$A$1:$L$33</definedName>
    <definedName name="Z_5E8162A5_9076_4B1F_AFFB_7571B9A87100_.wvu.PrintTitles" localSheetId="1" hidden="1">'ANEXO N° II -ingresos-ENTID'!$1:$14</definedName>
    <definedName name="Z_5E8162A5_9076_4B1F_AFFB_7571B9A87100_.wvu.PrintTitles" localSheetId="3" hidden="1">'ANEXO N° III -1 RDR'!$1:$14</definedName>
    <definedName name="Z_5E8162A5_9076_4B1F_AFFB_7571B9A87100_.wvu.PrintTitles" localSheetId="2" hidden="1">'ANEXO N° III TF'!$1:$14</definedName>
    <definedName name="Z_873CC7EA_DB9F_43A1_9488_D01EE665F3CB_.wvu.PrintArea" localSheetId="0" hidden="1">'ANEXO N° I GGG'!$A$1:$E$35</definedName>
    <definedName name="Z_873CC7EA_DB9F_43A1_9488_D01EE665F3CB_.wvu.PrintTitles" localSheetId="1" hidden="1">'ANEXO N° II -ingresos-ENTID'!$1:$13</definedName>
    <definedName name="Z_873CC7EA_DB9F_43A1_9488_D01EE665F3CB_.wvu.PrintTitles" localSheetId="2" hidden="1">'ANEXO N° III TF'!$1:$13</definedName>
    <definedName name="Z_9C5A7D23_379C_4FD5_BB05_10415F31E070_.wvu.PrintArea" localSheetId="0" hidden="1">'ANEXO N° I GGG'!$A$1:$E$35</definedName>
    <definedName name="Z_9C5A7D23_379C_4FD5_BB05_10415F31E070_.wvu.PrintArea" localSheetId="1" hidden="1">'ANEXO N° II -ingresos-ENTID'!$A$14:$G$45</definedName>
    <definedName name="Z_9C5A7D23_379C_4FD5_BB05_10415F31E070_.wvu.PrintArea" localSheetId="3" hidden="1">'ANEXO N° III -1 RDR'!$A$1:$L$18</definedName>
    <definedName name="Z_9C5A7D23_379C_4FD5_BB05_10415F31E070_.wvu.PrintArea" localSheetId="2" hidden="1">'ANEXO N° III TF'!$A$1:$L$21</definedName>
    <definedName name="Z_9C5A7D23_379C_4FD5_BB05_10415F31E070_.wvu.PrintArea" localSheetId="4" hidden="1">'ANEXO N° III-2 DT'!$1:$19</definedName>
    <definedName name="Z_9C5A7D23_379C_4FD5_BB05_10415F31E070_.wvu.PrintTitles" localSheetId="0" hidden="1">'ANEXO N° I GGG'!$2:$15</definedName>
    <definedName name="Z_9C5A7D23_379C_4FD5_BB05_10415F31E070_.wvu.PrintTitles" localSheetId="1" hidden="1">'ANEXO N° II -ingresos-ENTID'!$2:$14</definedName>
    <definedName name="Z_9C5A7D23_379C_4FD5_BB05_10415F31E070_.wvu.PrintTitles" localSheetId="3" hidden="1">'ANEXO N° III -1 RDR'!$2:$14</definedName>
    <definedName name="Z_9C5A7D23_379C_4FD5_BB05_10415F31E070_.wvu.PrintTitles" localSheetId="2" hidden="1">'ANEXO N° III TF'!$2:$14</definedName>
    <definedName name="Z_9C5A7D23_379C_4FD5_BB05_10415F31E070_.wvu.PrintTitles" localSheetId="4" hidden="1">'ANEXO N° III-2 DT'!$2:$14</definedName>
    <definedName name="Z_A0626758_7244_4F8F_B2A9_DC0404FA9C0E_.wvu.PrintArea" localSheetId="0" hidden="1">'ANEXO N° I GGG'!$A$1:$E$35</definedName>
    <definedName name="Z_A0626758_7244_4F8F_B2A9_DC0404FA9C0E_.wvu.PrintArea" localSheetId="1" hidden="1">'ANEXO N° II -ingresos-ENTID'!$A$14:$G$45</definedName>
    <definedName name="Z_A0626758_7244_4F8F_B2A9_DC0404FA9C0E_.wvu.PrintArea" localSheetId="3" hidden="1">'ANEXO N° III -1 RDR'!$A$10:$L$18</definedName>
    <definedName name="Z_A0626758_7244_4F8F_B2A9_DC0404FA9C0E_.wvu.PrintArea" localSheetId="2" hidden="1">'ANEXO N° III TF'!$A$1:$L$21</definedName>
    <definedName name="Z_A0626758_7244_4F8F_B2A9_DC0404FA9C0E_.wvu.PrintArea" localSheetId="4" hidden="1">'ANEXO N° III-2 DT'!$1:$19</definedName>
    <definedName name="Z_A0626758_7244_4F8F_B2A9_DC0404FA9C0E_.wvu.PrintTitles" localSheetId="0" hidden="1">'ANEXO N° I GGG'!$2:$15</definedName>
    <definedName name="Z_A0626758_7244_4F8F_B2A9_DC0404FA9C0E_.wvu.PrintTitles" localSheetId="1" hidden="1">'ANEXO N° II -ingresos-ENTID'!$2:$14</definedName>
    <definedName name="Z_A0626758_7244_4F8F_B2A9_DC0404FA9C0E_.wvu.PrintTitles" localSheetId="3" hidden="1">'ANEXO N° III -1 RDR'!$1:$9</definedName>
    <definedName name="Z_A0626758_7244_4F8F_B2A9_DC0404FA9C0E_.wvu.PrintTitles" localSheetId="2" hidden="1">'ANEXO N° III TF'!$2:$14</definedName>
    <definedName name="Z_A0626758_7244_4F8F_B2A9_DC0404FA9C0E_.wvu.PrintTitles" localSheetId="4" hidden="1">'ANEXO N° III-2 DT'!$2:$14</definedName>
    <definedName name="Z_CB4609F7_81EF_4BCB_9956_4DC5D8DC7E64_.wvu.PrintArea" localSheetId="0" hidden="1">'ANEXO N° I GGG'!$A$1:$E$35</definedName>
    <definedName name="Z_CB4609F7_81EF_4BCB_9956_4DC5D8DC7E64_.wvu.PrintArea" localSheetId="1" hidden="1">'ANEXO N° II -ingresos-ENTID'!$A$1:$G$45</definedName>
    <definedName name="Z_CB4609F7_81EF_4BCB_9956_4DC5D8DC7E64_.wvu.PrintArea" localSheetId="3" hidden="1">'ANEXO N° III -1 RDR'!$A$1:$L$18</definedName>
    <definedName name="Z_CB4609F7_81EF_4BCB_9956_4DC5D8DC7E64_.wvu.PrintArea" localSheetId="2" hidden="1">'ANEXO N° III TF'!$A$1:$L$21</definedName>
    <definedName name="Z_CB4609F7_81EF_4BCB_9956_4DC5D8DC7E64_.wvu.PrintArea" localSheetId="4" hidden="1">'ANEXO N° III-2 DT'!$A$1:$L$20</definedName>
    <definedName name="Z_CB4609F7_81EF_4BCB_9956_4DC5D8DC7E64_.wvu.PrintTitles" localSheetId="1" hidden="1">'ANEXO N° II -ingresos-ENTID'!$1:$13</definedName>
    <definedName name="Z_CB4609F7_81EF_4BCB_9956_4DC5D8DC7E64_.wvu.PrintTitles" localSheetId="2" hidden="1">'ANEXO N° III TF'!$1:$13</definedName>
    <definedName name="Z_D4F01B04_257B_4333_91DC_26544C2B1E1A_.wvu.PrintArea" localSheetId="0" hidden="1">'ANEXO N° I GGG'!$A$1:$E$35</definedName>
    <definedName name="Z_D4F01B04_257B_4333_91DC_26544C2B1E1A_.wvu.PrintArea" localSheetId="1" hidden="1">'ANEXO N° II -ingresos-ENTID'!$A$1:$G$45</definedName>
    <definedName name="Z_D4F01B04_257B_4333_91DC_26544C2B1E1A_.wvu.PrintArea" localSheetId="3" hidden="1">'ANEXO N° III -1 RDR'!$A$1:$L$18</definedName>
    <definedName name="Z_D4F01B04_257B_4333_91DC_26544C2B1E1A_.wvu.PrintArea" localSheetId="2" hidden="1">'ANEXO N° III TF'!$A$1:$L$21</definedName>
    <definedName name="Z_D4F01B04_257B_4333_91DC_26544C2B1E1A_.wvu.PrintArea" localSheetId="4" hidden="1">'ANEXO N° III-2 DT'!$A$1:$L$20</definedName>
    <definedName name="Z_D4F01B04_257B_4333_91DC_26544C2B1E1A_.wvu.PrintTitles" localSheetId="1" hidden="1">'ANEXO N° II -ingresos-ENTID'!$1:$13</definedName>
    <definedName name="Z_D4F01B04_257B_4333_91DC_26544C2B1E1A_.wvu.PrintTitles" localSheetId="2" hidden="1">'ANEXO N° III TF'!$1:$13</definedName>
    <definedName name="Z_E07EAFF3_CFC4_420D_A095_94342B030F96_.wvu.PrintArea" localSheetId="0" hidden="1">'ANEXO N° I GGG'!$A$1:$E$35</definedName>
    <definedName name="Z_E07EAFF3_CFC4_420D_A095_94342B030F96_.wvu.PrintArea" localSheetId="1" hidden="1">'ANEXO N° II -ingresos-ENTID'!$A$1:$G$45</definedName>
    <definedName name="Z_E07EAFF3_CFC4_420D_A095_94342B030F96_.wvu.PrintArea" localSheetId="3" hidden="1">'ANEXO N° III -1 RDR'!$A$1:$L$18</definedName>
    <definedName name="Z_E07EAFF3_CFC4_420D_A095_94342B030F96_.wvu.PrintArea" localSheetId="2" hidden="1">'ANEXO N° III TF'!$A$1:$L$21</definedName>
    <definedName name="Z_E07EAFF3_CFC4_420D_A095_94342B030F96_.wvu.PrintArea" localSheetId="4" hidden="1">'ANEXO N° III-2 DT'!$A$1:$L$20</definedName>
    <definedName name="Z_E07EAFF3_CFC4_420D_A095_94342B030F96_.wvu.PrintTitles" localSheetId="1" hidden="1">'ANEXO N° II -ingresos-ENTID'!$1:$13</definedName>
    <definedName name="Z_E07EAFF3_CFC4_420D_A095_94342B030F96_.wvu.PrintTitles" localSheetId="2" hidden="1">'ANEXO N° III TF'!$1:$13</definedName>
    <definedName name="Z_E173D778_5FC6_486F_B6D6_824CF7945DBE_.wvu.PrintArea" localSheetId="0" hidden="1">'ANEXO N° I GGG'!$A$1:$E$37</definedName>
    <definedName name="Z_E173D778_5FC6_486F_B6D6_824CF7945DBE_.wvu.PrintArea" localSheetId="1" hidden="1">'ANEXO N° II -ingresos-ENTID'!$A$1:$G$45</definedName>
    <definedName name="Z_E173D778_5FC6_486F_B6D6_824CF7945DBE_.wvu.PrintArea" localSheetId="3" hidden="1">'ANEXO N° III -1 RDR'!$A$1:$L$40</definedName>
    <definedName name="Z_E173D778_5FC6_486F_B6D6_824CF7945DBE_.wvu.PrintArea" localSheetId="2" hidden="1">'ANEXO N° III TF'!$A$1:$L$45</definedName>
    <definedName name="Z_E173D778_5FC6_486F_B6D6_824CF7945DBE_.wvu.PrintArea" localSheetId="4" hidden="1">'ANEXO N° III-2 DT'!$A$1:$L$33</definedName>
    <definedName name="Z_E173D778_5FC6_486F_B6D6_824CF7945DBE_.wvu.PrintArea" localSheetId="5" hidden="1">'ANEXO N° III-3 EE'!$A$1:$L$22</definedName>
    <definedName name="Z_E173D778_5FC6_486F_B6D6_824CF7945DBE_.wvu.PrintTitles" localSheetId="1" hidden="1">'ANEXO N° II -ingresos-ENTID'!$1:$14</definedName>
    <definedName name="Z_E173D778_5FC6_486F_B6D6_824CF7945DBE_.wvu.PrintTitles" localSheetId="3" hidden="1">'ANEXO N° III -1 RDR'!$1:$14</definedName>
    <definedName name="Z_E173D778_5FC6_486F_B6D6_824CF7945DBE_.wvu.PrintTitles" localSheetId="2" hidden="1">'ANEXO N° III TF'!$1:$14</definedName>
  </definedNames>
  <calcPr fullCalcOnLoad="1"/>
</workbook>
</file>

<file path=xl/sharedStrings.xml><?xml version="1.0" encoding="utf-8"?>
<sst xmlns="http://schemas.openxmlformats.org/spreadsheetml/2006/main" count="213" uniqueCount="71">
  <si>
    <t>ENTIDAD</t>
  </si>
  <si>
    <t>TOTAL</t>
  </si>
  <si>
    <t>TOTAL GENERAL</t>
  </si>
  <si>
    <t>DONACIONES Y TRANSFERENCIAS</t>
  </si>
  <si>
    <t>RECURSOS DIRECTAMENTE RECAUDADOS</t>
  </si>
  <si>
    <t>RECURSOS PUBLICOS</t>
  </si>
  <si>
    <t>PERSONAL Y OBLIGACIONES SOCIALES</t>
  </si>
  <si>
    <t>BIENES Y SERVICIOS</t>
  </si>
  <si>
    <t>GASTOS CORRIENTES</t>
  </si>
  <si>
    <t>GASTOS DE CAPITAL</t>
  </si>
  <si>
    <t>SERVICIO DE LA DEUDA</t>
  </si>
  <si>
    <t>ANEXO Nº III</t>
  </si>
  <si>
    <t>ANEXO Nº III-1</t>
  </si>
  <si>
    <t>EMPRESAS MUNICIPALES DE AGUA POTABLE Y ALCANTARILLADO</t>
  </si>
  <si>
    <t>EMPRESAS MUNICIPALES</t>
  </si>
  <si>
    <t>PENSIONES Y OTRAS PRESTACIONES SOCIALES</t>
  </si>
  <si>
    <t>OTROS GASTOS</t>
  </si>
  <si>
    <t>SERVICIO DE LA DEUDA PUBLICA</t>
  </si>
  <si>
    <t>RECURSOS
DIRECTAMENTE RECAUDADOS</t>
  </si>
  <si>
    <t xml:space="preserve">OTROS GASTOS </t>
  </si>
  <si>
    <t xml:space="preserve">DONACIONES Y TRANSFERENCIAS </t>
  </si>
  <si>
    <t>ANEXO Nº III-2</t>
  </si>
  <si>
    <t>(EN NUEVOS SOLES)</t>
  </si>
  <si>
    <t>ANEXO Nº II</t>
  </si>
  <si>
    <t>ANEXO Nº I</t>
  </si>
  <si>
    <t xml:space="preserve"> </t>
  </si>
  <si>
    <t>DISTRIBUCIÓN DEL EGRESO DE LOS ORGANISMOS PÚBLICOS DESCENTRALIZADOS Y EMPRESAS DE LOS GOBIERNOS REGIONALES Y GOBIERNOS LOCALES</t>
  </si>
  <si>
    <t>POR FUENTE DE FINANCIAMIENTO Y GENÉRICA DEL GASTO</t>
  </si>
  <si>
    <t>ADQUISICIÓN DE ACTIVOS NO FINANCIEROS</t>
  </si>
  <si>
    <t>ORGANISMOS PÚBLICOS DESCENTRALIZADOS DE LOS GOBIERNOS LOCALES</t>
  </si>
  <si>
    <t xml:space="preserve">ORGANISMOS PÚBLICOS DESCENTRALIZADOS DE LOS GOBIERNOS REGIONALES </t>
  </si>
  <si>
    <t>ADQUISICIÓN DE ACTIVOS FINANCIEROS</t>
  </si>
  <si>
    <t>GENÉRICA DEL GASTO</t>
  </si>
  <si>
    <t>DISTRIBUCIÓN DEL INGRESO DE LOS ORGANISMOS PÚBLICOS DESCENTRALIZADOS Y EMPRESAS DE LOS GOBIERNOS REGIONALES Y GOBIERNOS LOCALES</t>
  </si>
  <si>
    <t>POR FUENTE DE FINANCIAMIENTO</t>
  </si>
  <si>
    <t>POR GENÉRICA DEL GASTO</t>
  </si>
  <si>
    <t>FUENTE DE FINANCIAMIENTO</t>
  </si>
  <si>
    <t>CENTRO DE EXPORTACION, TRANSFORMACION, INDUSTRIA, COMERCIALIZACION Y SERVICIOS DE PAITA</t>
  </si>
  <si>
    <t xml:space="preserve">      TOTAL GASTOS CORRIENTES</t>
  </si>
  <si>
    <t xml:space="preserve">      TOTAL GASTOS DE CAPITAL</t>
  </si>
  <si>
    <t xml:space="preserve">       TOTAL SERVICIO DE LA DEUDA</t>
  </si>
  <si>
    <t>AÑO FISCAL 2010</t>
  </si>
  <si>
    <t>( EN NUEVOS SOLES)</t>
  </si>
  <si>
    <t>ANEXO Nº III-3</t>
  </si>
  <si>
    <t xml:space="preserve">RECURSOS POR OPERACIONES OFICIALES DE CRÉDITO </t>
  </si>
  <si>
    <t>SERVICIO DE LA DEUDA PÚBLICA</t>
  </si>
  <si>
    <t>EMPRESA MUNICIPAL DE SERVICIOS DE AGUA POTABLE Y ALCANTARILLADO DE HUANUCO S.A.</t>
  </si>
  <si>
    <t>ENTIDAD PRESTADORA DE SERVICIOS DE SANEAMIENTO CHAVIN S.A.</t>
  </si>
  <si>
    <t>CENTRO DE EXPORTACION, TRANSFORMACION, INDUSTRIA, COMERCIALIZACION Y SERVICIOS DE ILO</t>
  </si>
  <si>
    <t>ENTIDAD PRESTADORA DE SERVICIOS DE ILO S.A.</t>
  </si>
  <si>
    <t>ENTIDAD PRESTADORA DE SERVICIOS DE SANEAMIENTO  DE MOQUEGUA S.A.</t>
  </si>
  <si>
    <t>SERVICIO DE AGUA POTABLE Y ALCANTARILLADO DE LA LIBERTAD S.A.</t>
  </si>
  <si>
    <t>SERVICIO DE AGUA POTABLE Y ALCANTARILLADO DE AREQUIPA S.A.</t>
  </si>
  <si>
    <t>ENTIDAD PRESTADORA DE SERVICIOS DE SANEAMIENTO AYACUCHO S.A.</t>
  </si>
  <si>
    <t>ENTIDAD MUNICIPAL PRESTADORA DE SERVICIOS DE SANEAMIENTO DEL CUSCO S.A.</t>
  </si>
  <si>
    <t>ENTIDAD PRESTADORA DE SERVICIOS DE SANEAMIENTO TACNA S.A.</t>
  </si>
  <si>
    <t>EMPRESA MUNICIPAL DE SERVICIOS DE AGUA POTABLE Y ALCANTARILLADO DE SAN MARTIN S.A.</t>
  </si>
  <si>
    <t>EMPRESA MUNICIPAL DE SERVICIOS DE ABATECIMIENTO DE AGUA POTABLE Y ALCANTARILLADO ABANCAY S.A.</t>
  </si>
  <si>
    <t>ENTIDAD PRESTADORA DE SERVICIOS DE SANEAMIENTO MUNICIPAL MANTARO S.A.</t>
  </si>
  <si>
    <t>ENTIDAD PRESTADORA DE SERVICIOS DE SANEAMIENTO "SIERRA CENTRAL S.R.L."</t>
  </si>
  <si>
    <t>EMPRESA MUNICIPAL PRESTADORA DE SERVICIO DE SANEAMIENTO DE LAS PROVINCIAS ALTO ANDINAS S.A.</t>
  </si>
  <si>
    <t>SERVICIO DE AGUA POTABLE Y ALCANTARILLADO DE RIOJA S.R.L.</t>
  </si>
  <si>
    <t>FONDO METROPOLITANO DE INVERSIONES DE LIMA</t>
  </si>
  <si>
    <t>SERVICIO DE ADMINISTRACION TRIBUTARIA DE TRUJILLO</t>
  </si>
  <si>
    <t>SERVICIO DE ADMINISTRACION TRIBUTARIA DE PIURA</t>
  </si>
  <si>
    <t>SERVICIO DE ADMINISTRACION TRIBUTARIA DE CAJAMARCA</t>
  </si>
  <si>
    <t>INSTITUTO METROPOLITANO PROTRANSPORTE DE LIMA</t>
  </si>
  <si>
    <t>SERVICIO DE ADMINISTRACION DE INMUEBLES DE TRUJILLO</t>
  </si>
  <si>
    <t>SERVICIO DE GESTION AMBIENTAL DE TRUJILLO</t>
  </si>
  <si>
    <t>ANEXOS DEL DECRETO SUPREMO Nº  164-2011-EF</t>
  </si>
  <si>
    <t>ANEXOS DEL DECRETO SUPREMO Nº 164-2011-EF</t>
  </si>
</sst>
</file>

<file path=xl/styles.xml><?xml version="1.0" encoding="utf-8"?>
<styleSheet xmlns="http://schemas.openxmlformats.org/spreadsheetml/2006/main">
  <numFmts count="65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pta&quot;#,##0;&quot;pta&quot;\-#,##0"/>
    <numFmt numFmtId="203" formatCode="&quot;pta&quot;#,##0;[Red]&quot;pta&quot;\-#,##0"/>
    <numFmt numFmtId="204" formatCode="&quot;pta&quot;#,##0.00;&quot;pta&quot;\-#,##0.00"/>
    <numFmt numFmtId="205" formatCode="&quot;pta&quot;#,##0.00;[Red]&quot;pta&quot;\-#,##0.00"/>
    <numFmt numFmtId="206" formatCode="_ &quot;pta&quot;* #,##0_ ;_ &quot;pta&quot;* \-#,##0_ ;_ &quot;pta&quot;* &quot;-&quot;_ ;_ @_ "/>
    <numFmt numFmtId="207" formatCode="_ &quot;pta&quot;* #,##0.00_ ;_ &quot;pta&quot;* \-#,##0.00_ ;_ &quot;pta&quot;* &quot;-&quot;??_ ;_ @_ "/>
    <numFmt numFmtId="208" formatCode="#\ ###\ ###"/>
    <numFmt numFmtId="209" formatCode="##\ ###\ ###"/>
    <numFmt numFmtId="210" formatCode="#\ ###\ ###\ ###"/>
    <numFmt numFmtId="211" formatCode="###\ ###\ ###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_-* #,##0.000\ _p_t_a_-;\-* #,##0.000\ _p_t_a_-;_-* &quot;-&quot;??\ _p_t_a_-;_-@_-"/>
    <numFmt numFmtId="217" formatCode="#,##0_ ;\-#,##0\ "/>
    <numFmt numFmtId="218" formatCode="_-* #,##0.0\ _p_t_a_-;\-* #,##0.0\ _p_t_a_-;_-* &quot;-&quot;??\ _p_t_a_-;_-@_-"/>
    <numFmt numFmtId="219" formatCode="[$-280A]dddd\,\ dd&quot; de &quot;mmmm&quot; de &quot;yyyy"/>
    <numFmt numFmtId="220" formatCode="[$-280A]hh:mm:ss\ AM/PM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6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17" fontId="6" fillId="0" borderId="12" xfId="4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17" fontId="6" fillId="0" borderId="13" xfId="48" applyNumberFormat="1" applyFont="1" applyBorder="1" applyAlignment="1">
      <alignment/>
    </xf>
    <xf numFmtId="217" fontId="6" fillId="0" borderId="13" xfId="48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217" fontId="8" fillId="0" borderId="13" xfId="48" applyNumberFormat="1" applyFont="1" applyFill="1" applyBorder="1" applyAlignment="1">
      <alignment/>
    </xf>
    <xf numFmtId="217" fontId="8" fillId="0" borderId="13" xfId="48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201" fontId="6" fillId="0" borderId="13" xfId="48" applyFont="1" applyBorder="1" applyAlignment="1">
      <alignment/>
    </xf>
    <xf numFmtId="0" fontId="6" fillId="0" borderId="15" xfId="0" applyFont="1" applyFill="1" applyBorder="1" applyAlignment="1">
      <alignment/>
    </xf>
    <xf numFmtId="201" fontId="6" fillId="0" borderId="12" xfId="48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left" indent="2"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217" fontId="8" fillId="0" borderId="0" xfId="0" applyNumberFormat="1" applyFont="1" applyBorder="1" applyAlignment="1">
      <alignment/>
    </xf>
    <xf numFmtId="217" fontId="6" fillId="0" borderId="0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7" xfId="48" applyNumberFormat="1" applyFont="1" applyBorder="1" applyAlignment="1">
      <alignment/>
    </xf>
    <xf numFmtId="201" fontId="6" fillId="0" borderId="28" xfId="48" applyFont="1" applyFill="1" applyBorder="1" applyAlignment="1">
      <alignment/>
    </xf>
    <xf numFmtId="201" fontId="6" fillId="0" borderId="27" xfId="48" applyFont="1" applyBorder="1" applyAlignment="1">
      <alignment/>
    </xf>
    <xf numFmtId="217" fontId="6" fillId="0" borderId="28" xfId="48" applyNumberFormat="1" applyFont="1" applyFill="1" applyBorder="1" applyAlignment="1">
      <alignment/>
    </xf>
    <xf numFmtId="217" fontId="6" fillId="0" borderId="27" xfId="48" applyNumberFormat="1" applyFont="1" applyBorder="1" applyAlignment="1">
      <alignment/>
    </xf>
    <xf numFmtId="217" fontId="6" fillId="0" borderId="27" xfId="48" applyNumberFormat="1" applyFont="1" applyFill="1" applyBorder="1" applyAlignment="1">
      <alignment/>
    </xf>
    <xf numFmtId="217" fontId="8" fillId="0" borderId="27" xfId="48" applyNumberFormat="1" applyFont="1" applyBorder="1" applyAlignment="1">
      <alignment/>
    </xf>
    <xf numFmtId="3" fontId="8" fillId="0" borderId="13" xfId="48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217" fontId="8" fillId="0" borderId="27" xfId="48" applyNumberFormat="1" applyFont="1" applyFill="1" applyBorder="1" applyAlignment="1">
      <alignment/>
    </xf>
    <xf numFmtId="3" fontId="8" fillId="0" borderId="13" xfId="48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" fontId="6" fillId="0" borderId="27" xfId="48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217" fontId="6" fillId="0" borderId="31" xfId="48" applyNumberFormat="1" applyFont="1" applyFill="1" applyBorder="1" applyAlignment="1">
      <alignment vertical="center"/>
    </xf>
    <xf numFmtId="217" fontId="6" fillId="0" borderId="32" xfId="48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6" fillId="0" borderId="28" xfId="48" applyNumberFormat="1" applyFont="1" applyFill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7" fillId="0" borderId="3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6" fillId="0" borderId="33" xfId="48" applyNumberFormat="1" applyFont="1" applyBorder="1" applyAlignment="1">
      <alignment vertical="center"/>
    </xf>
    <xf numFmtId="3" fontId="6" fillId="0" borderId="34" xfId="48" applyNumberFormat="1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3" fontId="6" fillId="0" borderId="36" xfId="48" applyNumberFormat="1" applyFont="1" applyBorder="1" applyAlignment="1">
      <alignment vertical="center"/>
    </xf>
    <xf numFmtId="3" fontId="6" fillId="0" borderId="37" xfId="48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/>
    </xf>
    <xf numFmtId="3" fontId="6" fillId="0" borderId="0" xfId="48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217" fontId="8" fillId="0" borderId="0" xfId="48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217" fontId="13" fillId="0" borderId="13" xfId="48" applyNumberFormat="1" applyFont="1" applyBorder="1" applyAlignment="1">
      <alignment/>
    </xf>
    <xf numFmtId="217" fontId="13" fillId="0" borderId="13" xfId="4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217" fontId="14" fillId="0" borderId="13" xfId="48" applyNumberFormat="1" applyFont="1" applyBorder="1" applyAlignment="1">
      <alignment/>
    </xf>
    <xf numFmtId="217" fontId="15" fillId="0" borderId="13" xfId="48" applyNumberFormat="1" applyFont="1" applyBorder="1" applyAlignment="1">
      <alignment/>
    </xf>
    <xf numFmtId="217" fontId="8" fillId="0" borderId="38" xfId="48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7" fillId="0" borderId="30" xfId="0" applyNumberFormat="1" applyFont="1" applyFill="1" applyBorder="1" applyAlignment="1">
      <alignment/>
    </xf>
    <xf numFmtId="217" fontId="13" fillId="0" borderId="31" xfId="48" applyNumberFormat="1" applyFont="1" applyFill="1" applyBorder="1" applyAlignment="1">
      <alignment/>
    </xf>
    <xf numFmtId="217" fontId="6" fillId="0" borderId="31" xfId="48" applyNumberFormat="1" applyFont="1" applyFill="1" applyBorder="1" applyAlignment="1">
      <alignment/>
    </xf>
    <xf numFmtId="217" fontId="6" fillId="0" borderId="32" xfId="48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justify" vertical="top"/>
    </xf>
    <xf numFmtId="3" fontId="8" fillId="0" borderId="0" xfId="0" applyNumberFormat="1" applyFont="1" applyBorder="1" applyAlignment="1">
      <alignment horizontal="right"/>
    </xf>
    <xf numFmtId="217" fontId="8" fillId="24" borderId="27" xfId="48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49" fontId="8" fillId="24" borderId="10" xfId="0" applyNumberFormat="1" applyFont="1" applyFill="1" applyBorder="1" applyAlignment="1">
      <alignment horizontal="justify" vertical="top"/>
    </xf>
    <xf numFmtId="0" fontId="4" fillId="0" borderId="21" xfId="0" applyFont="1" applyFill="1" applyBorder="1" applyAlignment="1">
      <alignment/>
    </xf>
    <xf numFmtId="217" fontId="6" fillId="24" borderId="27" xfId="48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 indent="2"/>
    </xf>
    <xf numFmtId="0" fontId="9" fillId="8" borderId="36" xfId="0" applyFont="1" applyFill="1" applyBorder="1" applyAlignment="1">
      <alignment horizontal="center" vertical="top" wrapText="1"/>
    </xf>
    <xf numFmtId="0" fontId="9" fillId="8" borderId="37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top" wrapText="1"/>
    </xf>
    <xf numFmtId="3" fontId="9" fillId="8" borderId="28" xfId="0" applyNumberFormat="1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top" wrapText="1"/>
    </xf>
    <xf numFmtId="201" fontId="9" fillId="8" borderId="37" xfId="48" applyFont="1" applyFill="1" applyBorder="1" applyAlignment="1">
      <alignment horizontal="center" vertical="center" wrapText="1"/>
    </xf>
    <xf numFmtId="3" fontId="6" fillId="8" borderId="18" xfId="0" applyNumberFormat="1" applyFont="1" applyFill="1" applyBorder="1" applyAlignment="1">
      <alignment horizontal="center" vertical="center"/>
    </xf>
    <xf numFmtId="3" fontId="6" fillId="8" borderId="19" xfId="0" applyNumberFormat="1" applyFont="1" applyFill="1" applyBorder="1" applyAlignment="1">
      <alignment horizontal="center" vertical="center"/>
    </xf>
    <xf numFmtId="3" fontId="6" fillId="8" borderId="39" xfId="0" applyNumberFormat="1" applyFont="1" applyFill="1" applyBorder="1" applyAlignment="1">
      <alignment horizontal="center" vertical="center"/>
    </xf>
    <xf numFmtId="3" fontId="9" fillId="8" borderId="36" xfId="0" applyNumberFormat="1" applyFont="1" applyFill="1" applyBorder="1" applyAlignment="1">
      <alignment horizontal="center" vertical="top" wrapText="1"/>
    </xf>
    <xf numFmtId="3" fontId="9" fillId="8" borderId="37" xfId="48" applyNumberFormat="1" applyFont="1" applyFill="1" applyBorder="1" applyAlignment="1">
      <alignment horizontal="center" vertical="center" wrapText="1"/>
    </xf>
    <xf numFmtId="3" fontId="9" fillId="8" borderId="40" xfId="0" applyNumberFormat="1" applyFont="1" applyFill="1" applyBorder="1" applyAlignment="1">
      <alignment horizontal="center" vertical="top" wrapText="1"/>
    </xf>
    <xf numFmtId="217" fontId="8" fillId="0" borderId="13" xfId="48" applyNumberFormat="1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 vertical="top" wrapText="1"/>
    </xf>
    <xf numFmtId="0" fontId="7" fillId="8" borderId="42" xfId="0" applyFont="1" applyFill="1" applyBorder="1" applyAlignment="1">
      <alignment horizontal="center" vertical="top" wrapText="1"/>
    </xf>
    <xf numFmtId="0" fontId="7" fillId="8" borderId="43" xfId="0" applyFont="1" applyFill="1" applyBorder="1" applyAlignment="1">
      <alignment horizontal="center" vertical="top" wrapText="1"/>
    </xf>
    <xf numFmtId="0" fontId="6" fillId="8" borderId="44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top" wrapText="1"/>
    </xf>
    <xf numFmtId="0" fontId="10" fillId="8" borderId="4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3" fontId="3" fillId="8" borderId="46" xfId="0" applyNumberFormat="1" applyFont="1" applyFill="1" applyBorder="1" applyAlignment="1">
      <alignment horizontal="center" vertical="center"/>
    </xf>
    <xf numFmtId="3" fontId="3" fillId="8" borderId="47" xfId="0" applyNumberFormat="1" applyFont="1" applyFill="1" applyBorder="1" applyAlignment="1">
      <alignment horizontal="center" vertical="center"/>
    </xf>
    <xf numFmtId="3" fontId="3" fillId="8" borderId="4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10" fillId="8" borderId="49" xfId="0" applyNumberFormat="1" applyFont="1" applyFill="1" applyBorder="1" applyAlignment="1">
      <alignment horizontal="center" vertical="top" wrapText="1"/>
    </xf>
    <xf numFmtId="3" fontId="10" fillId="8" borderId="50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8" borderId="41" xfId="0" applyNumberFormat="1" applyFont="1" applyFill="1" applyBorder="1" applyAlignment="1">
      <alignment horizontal="center" vertical="top" wrapText="1"/>
    </xf>
    <xf numFmtId="3" fontId="10" fillId="8" borderId="42" xfId="0" applyNumberFormat="1" applyFont="1" applyFill="1" applyBorder="1" applyAlignment="1">
      <alignment horizontal="center" vertical="top" wrapText="1"/>
    </xf>
    <xf numFmtId="3" fontId="10" fillId="8" borderId="43" xfId="0" applyNumberFormat="1" applyFont="1" applyFill="1" applyBorder="1" applyAlignment="1">
      <alignment horizontal="center" vertical="top" wrapText="1"/>
    </xf>
    <xf numFmtId="0" fontId="6" fillId="8" borderId="42" xfId="0" applyFont="1" applyFill="1" applyBorder="1" applyAlignment="1">
      <alignment horizontal="center" vertical="top" wrapText="1"/>
    </xf>
    <xf numFmtId="0" fontId="6" fillId="8" borderId="4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Zeros="0" tabSelected="1" zoomScale="70" zoomScaleNormal="70" zoomScalePageLayoutView="0" workbookViewId="0" topLeftCell="A1">
      <selection activeCell="A1" sqref="A1:E1"/>
    </sheetView>
  </sheetViews>
  <sheetFormatPr defaultColWidth="11.421875" defaultRowHeight="12.75"/>
  <cols>
    <col min="1" max="1" width="80.7109375" style="13" customWidth="1"/>
    <col min="2" max="5" width="20.7109375" style="13" customWidth="1"/>
    <col min="6" max="6" width="2.8515625" style="7" customWidth="1"/>
    <col min="7" max="14" width="11.421875" style="7" customWidth="1"/>
    <col min="15" max="16384" width="11.421875" style="13" customWidth="1"/>
  </cols>
  <sheetData>
    <row r="1" spans="1:5" s="7" customFormat="1" ht="18">
      <c r="A1" s="135" t="s">
        <v>70</v>
      </c>
      <c r="B1" s="135"/>
      <c r="C1" s="135"/>
      <c r="D1" s="135"/>
      <c r="E1" s="135"/>
    </row>
    <row r="2" s="7" customFormat="1" ht="13.5" thickBot="1"/>
    <row r="3" spans="1:5" s="7" customFormat="1" ht="17.25" thickTop="1">
      <c r="A3" s="26"/>
      <c r="B3" s="27"/>
      <c r="C3" s="27"/>
      <c r="D3" s="27"/>
      <c r="E3" s="40"/>
    </row>
    <row r="4" spans="1:5" s="7" customFormat="1" ht="16.5">
      <c r="A4" s="141"/>
      <c r="B4" s="142"/>
      <c r="C4" s="142"/>
      <c r="D4" s="142"/>
      <c r="E4" s="143"/>
    </row>
    <row r="5" spans="1:5" s="7" customFormat="1" ht="16.5">
      <c r="A5" s="141" t="s">
        <v>26</v>
      </c>
      <c r="B5" s="142"/>
      <c r="C5" s="142"/>
      <c r="D5" s="142"/>
      <c r="E5" s="143"/>
    </row>
    <row r="6" spans="1:5" s="7" customFormat="1" ht="16.5">
      <c r="A6" s="141" t="s">
        <v>27</v>
      </c>
      <c r="B6" s="142"/>
      <c r="C6" s="142"/>
      <c r="D6" s="142"/>
      <c r="E6" s="143"/>
    </row>
    <row r="7" spans="1:5" s="7" customFormat="1" ht="16.5">
      <c r="A7" s="141" t="s">
        <v>22</v>
      </c>
      <c r="B7" s="142"/>
      <c r="C7" s="142"/>
      <c r="D7" s="142"/>
      <c r="E7" s="143"/>
    </row>
    <row r="8" spans="1:5" s="7" customFormat="1" ht="18">
      <c r="A8" s="30"/>
      <c r="E8" s="58" t="s">
        <v>24</v>
      </c>
    </row>
    <row r="9" spans="1:5" s="7" customFormat="1" ht="13.5" thickBot="1">
      <c r="A9" s="32"/>
      <c r="B9" s="33"/>
      <c r="C9" s="33"/>
      <c r="D9" s="33"/>
      <c r="E9" s="34"/>
    </row>
    <row r="10" s="7" customFormat="1" ht="13.5" thickTop="1"/>
    <row r="11" s="7" customFormat="1" ht="12.75"/>
    <row r="12" s="7" customFormat="1" ht="13.5" thickBot="1"/>
    <row r="13" spans="1:5" s="7" customFormat="1" ht="16.5" customHeight="1" thickTop="1">
      <c r="A13" s="139" t="s">
        <v>32</v>
      </c>
      <c r="B13" s="136" t="s">
        <v>36</v>
      </c>
      <c r="C13" s="137"/>
      <c r="D13" s="137"/>
      <c r="E13" s="138"/>
    </row>
    <row r="14" spans="1:5" s="7" customFormat="1" ht="59.25" customHeight="1">
      <c r="A14" s="140"/>
      <c r="B14" s="119" t="s">
        <v>18</v>
      </c>
      <c r="C14" s="119" t="s">
        <v>3</v>
      </c>
      <c r="D14" s="119" t="s">
        <v>44</v>
      </c>
      <c r="E14" s="120" t="s">
        <v>1</v>
      </c>
    </row>
    <row r="15" spans="1:5" s="10" customFormat="1" ht="12.75">
      <c r="A15" s="19"/>
      <c r="B15" s="20"/>
      <c r="C15" s="20"/>
      <c r="D15" s="20"/>
      <c r="E15" s="51"/>
    </row>
    <row r="16" spans="1:14" s="22" customFormat="1" ht="13.5" customHeight="1">
      <c r="A16" s="21" t="s">
        <v>8</v>
      </c>
      <c r="B16" s="18"/>
      <c r="C16" s="18"/>
      <c r="D16" s="18"/>
      <c r="E16" s="52"/>
      <c r="F16" s="10"/>
      <c r="G16" s="10"/>
      <c r="H16" s="10"/>
      <c r="I16" s="10"/>
      <c r="J16" s="10"/>
      <c r="K16" s="10"/>
      <c r="L16" s="10"/>
      <c r="M16" s="10"/>
      <c r="N16" s="10"/>
    </row>
    <row r="17" spans="1:5" ht="13.5" customHeight="1">
      <c r="A17" s="23" t="s">
        <v>6</v>
      </c>
      <c r="B17" s="57">
        <f>+'ANEXO N° III -1 RDR'!D40</f>
        <v>5061377</v>
      </c>
      <c r="C17" s="57">
        <f>+'ANEXO N° III-2 DT'!D33</f>
        <v>0</v>
      </c>
      <c r="D17" s="57"/>
      <c r="E17" s="50">
        <f>SUM(B17:D17)</f>
        <v>5061377</v>
      </c>
    </row>
    <row r="18" spans="1:5" ht="13.5" customHeight="1">
      <c r="A18" s="23" t="s">
        <v>15</v>
      </c>
      <c r="B18" s="57">
        <f>+'ANEXO N° III -1 RDR'!E40</f>
        <v>14714</v>
      </c>
      <c r="C18" s="57">
        <f>+'ANEXO N° III-2 DT'!E33</f>
        <v>0</v>
      </c>
      <c r="D18" s="57"/>
      <c r="E18" s="50">
        <f>SUM(B18:D18)</f>
        <v>14714</v>
      </c>
    </row>
    <row r="19" spans="1:5" ht="13.5" customHeight="1">
      <c r="A19" s="23" t="s">
        <v>7</v>
      </c>
      <c r="B19" s="57">
        <f>+'ANEXO N° III -1 RDR'!F40</f>
        <v>4856813</v>
      </c>
      <c r="C19" s="57">
        <f>+'ANEXO N° III-2 DT'!F33</f>
        <v>10210375</v>
      </c>
      <c r="D19" s="57"/>
      <c r="E19" s="50">
        <f>SUM(B19:D19)</f>
        <v>15067188</v>
      </c>
    </row>
    <row r="20" spans="1:5" ht="13.5" customHeight="1">
      <c r="A20" s="23" t="s">
        <v>3</v>
      </c>
      <c r="B20" s="57">
        <f>+'ANEXO N° III -1 RDR'!G40</f>
        <v>0</v>
      </c>
      <c r="C20" s="57">
        <f>+'ANEXO N° III-2 DT'!G33</f>
        <v>38825688</v>
      </c>
      <c r="D20" s="57"/>
      <c r="E20" s="50">
        <f>SUM(B20:D20)</f>
        <v>38825688</v>
      </c>
    </row>
    <row r="21" spans="1:5" ht="13.5" customHeight="1">
      <c r="A21" s="23" t="s">
        <v>16</v>
      </c>
      <c r="B21" s="57">
        <f>+'ANEXO N° III -1 RDR'!H40</f>
        <v>6348514</v>
      </c>
      <c r="C21" s="57">
        <f>+'ANEXO N° III-2 DT'!H33</f>
        <v>0</v>
      </c>
      <c r="D21" s="57"/>
      <c r="E21" s="50">
        <f>SUM(B21:D21)</f>
        <v>6348514</v>
      </c>
    </row>
    <row r="22" spans="1:5" ht="13.5" customHeight="1">
      <c r="A22" s="23"/>
      <c r="B22" s="57"/>
      <c r="C22" s="57"/>
      <c r="D22" s="57"/>
      <c r="E22" s="50"/>
    </row>
    <row r="23" spans="1:7" ht="18" customHeight="1">
      <c r="A23" s="90" t="s">
        <v>38</v>
      </c>
      <c r="B23" s="91">
        <f>SUM(B17:B21)</f>
        <v>16281418</v>
      </c>
      <c r="C23" s="91">
        <f>SUM(C17:C21)</f>
        <v>49036063</v>
      </c>
      <c r="D23" s="91">
        <f>SUM(D17:D21)</f>
        <v>0</v>
      </c>
      <c r="E23" s="92">
        <f>SUM(E17:E21)</f>
        <v>65317481</v>
      </c>
      <c r="G23" s="47"/>
    </row>
    <row r="24" spans="1:5" ht="13.5" customHeight="1">
      <c r="A24" s="24"/>
      <c r="B24" s="57"/>
      <c r="C24" s="57"/>
      <c r="D24" s="57"/>
      <c r="E24" s="50"/>
    </row>
    <row r="25" spans="1:5" ht="13.5" customHeight="1">
      <c r="A25" s="21" t="s">
        <v>9</v>
      </c>
      <c r="B25" s="57"/>
      <c r="C25" s="57"/>
      <c r="D25" s="57"/>
      <c r="E25" s="50"/>
    </row>
    <row r="26" spans="1:5" ht="13.5" customHeight="1">
      <c r="A26" s="23" t="s">
        <v>28</v>
      </c>
      <c r="B26" s="61">
        <f>+'ANEXO N° III -1 RDR'!I40</f>
        <v>16574711</v>
      </c>
      <c r="C26" s="61">
        <f>+'ANEXO N° III-2 DT'!I33</f>
        <v>15840834</v>
      </c>
      <c r="D26" s="61">
        <f>+'ANEXO N° III-3 EE'!I21</f>
        <v>8714551</v>
      </c>
      <c r="E26" s="50">
        <f>SUM(B26:D26)</f>
        <v>41130096</v>
      </c>
    </row>
    <row r="27" spans="1:5" ht="13.5" customHeight="1">
      <c r="A27" s="118" t="s">
        <v>31</v>
      </c>
      <c r="B27" s="61">
        <f>+'ANEXO N° III -1 RDR'!J40</f>
        <v>0</v>
      </c>
      <c r="C27" s="61">
        <f>+'ANEXO N° III-2 DT'!J33</f>
        <v>0</v>
      </c>
      <c r="D27" s="61"/>
      <c r="E27" s="50">
        <f>SUM(B27:D27)</f>
        <v>0</v>
      </c>
    </row>
    <row r="28" spans="1:5" ht="13.5" customHeight="1">
      <c r="A28" s="23"/>
      <c r="B28" s="57"/>
      <c r="C28" s="57"/>
      <c r="D28" s="57"/>
      <c r="E28" s="50"/>
    </row>
    <row r="29" spans="1:7" ht="18" customHeight="1">
      <c r="A29" s="90" t="s">
        <v>39</v>
      </c>
      <c r="B29" s="91">
        <f>SUM(B25:B27)</f>
        <v>16574711</v>
      </c>
      <c r="C29" s="91">
        <f>SUM(C25:C27)</f>
        <v>15840834</v>
      </c>
      <c r="D29" s="91">
        <f>SUM(D25:D27)</f>
        <v>8714551</v>
      </c>
      <c r="E29" s="92">
        <f>SUM(E25:E27)</f>
        <v>41130096</v>
      </c>
      <c r="G29" s="47"/>
    </row>
    <row r="30" spans="1:7" ht="13.5" customHeight="1">
      <c r="A30" s="24"/>
      <c r="B30" s="57"/>
      <c r="C30" s="57"/>
      <c r="D30" s="57"/>
      <c r="E30" s="50"/>
      <c r="G30" s="47"/>
    </row>
    <row r="31" spans="1:5" ht="13.5" customHeight="1">
      <c r="A31" s="21" t="s">
        <v>10</v>
      </c>
      <c r="B31" s="57"/>
      <c r="C31" s="57"/>
      <c r="D31" s="57"/>
      <c r="E31" s="50"/>
    </row>
    <row r="32" spans="1:5" ht="13.5" customHeight="1">
      <c r="A32" s="23" t="s">
        <v>17</v>
      </c>
      <c r="B32" s="57">
        <f>+'ANEXO N° III -1 RDR'!K40</f>
        <v>0</v>
      </c>
      <c r="C32" s="57">
        <f>+'ANEXO N° III-2 DT'!K33</f>
        <v>0</v>
      </c>
      <c r="D32" s="57"/>
      <c r="E32" s="50">
        <f>SUM(B32:D32)</f>
        <v>0</v>
      </c>
    </row>
    <row r="33" spans="1:5" ht="13.5" customHeight="1">
      <c r="A33" s="23"/>
      <c r="B33" s="57"/>
      <c r="C33" s="57"/>
      <c r="D33" s="57"/>
      <c r="E33" s="50"/>
    </row>
    <row r="34" spans="1:5" ht="18" customHeight="1">
      <c r="A34" s="90" t="s">
        <v>40</v>
      </c>
      <c r="B34" s="91">
        <f>+B32</f>
        <v>0</v>
      </c>
      <c r="C34" s="91">
        <f>+C32</f>
        <v>0</v>
      </c>
      <c r="D34" s="91">
        <f>+D32</f>
        <v>0</v>
      </c>
      <c r="E34" s="92">
        <f>+E32</f>
        <v>0</v>
      </c>
    </row>
    <row r="35" spans="1:5" ht="18" customHeight="1" thickBot="1">
      <c r="A35" s="25" t="s">
        <v>2</v>
      </c>
      <c r="B35" s="88">
        <f>+B23+B29+B34</f>
        <v>32856129</v>
      </c>
      <c r="C35" s="88">
        <f>+C23+C29+C34</f>
        <v>64876897</v>
      </c>
      <c r="D35" s="88">
        <f>+D23+D29+D34</f>
        <v>8714551</v>
      </c>
      <c r="E35" s="89">
        <f>+E23+E29+E34</f>
        <v>106447577</v>
      </c>
    </row>
    <row r="36" ht="13.5" thickTop="1"/>
    <row r="37" spans="2:14" s="35" customFormat="1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2:14" s="35" customFormat="1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2:14" s="35" customFormat="1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2:14" s="35" customFormat="1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s="35" customFormat="1" ht="12.75">
      <c r="A41" s="112"/>
      <c r="F41" s="47"/>
      <c r="G41" s="47"/>
      <c r="H41" s="47"/>
      <c r="I41" s="47"/>
      <c r="J41" s="47"/>
      <c r="K41" s="47"/>
      <c r="L41" s="47"/>
      <c r="M41" s="47"/>
      <c r="N41" s="47"/>
    </row>
    <row r="42" spans="6:14" s="35" customFormat="1" ht="12.75">
      <c r="F42" s="47"/>
      <c r="G42" s="47"/>
      <c r="H42" s="47"/>
      <c r="I42" s="47"/>
      <c r="J42" s="47"/>
      <c r="K42" s="47"/>
      <c r="L42" s="47"/>
      <c r="M42" s="47"/>
      <c r="N42" s="47"/>
    </row>
    <row r="43" ht="12.75">
      <c r="E43" s="35"/>
    </row>
  </sheetData>
  <sheetProtection/>
  <mergeCells count="7">
    <mergeCell ref="A1:E1"/>
    <mergeCell ref="B13:E13"/>
    <mergeCell ref="A13:A14"/>
    <mergeCell ref="A5:E5"/>
    <mergeCell ref="A6:E6"/>
    <mergeCell ref="A7:E7"/>
    <mergeCell ref="A4:E4"/>
  </mergeCells>
  <printOptions horizontalCentered="1"/>
  <pageMargins left="0.5118110236220472" right="0.4330708661417323" top="0.98" bottom="0.3937007874015748" header="0" footer="0"/>
  <pageSetup fitToHeight="3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9"/>
  <sheetViews>
    <sheetView showZeros="0" zoomScale="70" zoomScaleNormal="70" zoomScalePageLayoutView="0" workbookViewId="0" topLeftCell="A1">
      <pane xSplit="3" ySplit="13" topLeftCell="D14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D47" sqref="D47"/>
    </sheetView>
  </sheetViews>
  <sheetFormatPr defaultColWidth="11.421875" defaultRowHeight="12.75"/>
  <cols>
    <col min="1" max="1" width="2.7109375" style="13" customWidth="1"/>
    <col min="2" max="2" width="3.57421875" style="13" customWidth="1"/>
    <col min="3" max="3" width="114.421875" style="13" customWidth="1"/>
    <col min="4" max="5" width="19.8515625" style="13" customWidth="1"/>
    <col min="6" max="6" width="20.57421875" style="13" customWidth="1"/>
    <col min="7" max="7" width="19.57421875" style="35" customWidth="1"/>
    <col min="8" max="8" width="8.57421875" style="7" customWidth="1"/>
    <col min="9" max="9" width="17.140625" style="7" customWidth="1"/>
    <col min="10" max="10" width="12.00390625" style="7" bestFit="1" customWidth="1"/>
    <col min="11" max="14" width="11.421875" style="7" customWidth="1"/>
    <col min="15" max="16384" width="11.421875" style="13" customWidth="1"/>
  </cols>
  <sheetData>
    <row r="1" spans="1:7" s="37" customFormat="1" ht="18">
      <c r="A1" s="135" t="s">
        <v>70</v>
      </c>
      <c r="B1" s="135"/>
      <c r="C1" s="135"/>
      <c r="D1" s="135"/>
      <c r="E1" s="135"/>
      <c r="F1" s="135"/>
      <c r="G1" s="135"/>
    </row>
    <row r="2" spans="1:7" ht="6.75" customHeight="1" thickBot="1">
      <c r="A2" s="7"/>
      <c r="B2" s="7"/>
      <c r="C2" s="7"/>
      <c r="D2" s="7"/>
      <c r="E2" s="7"/>
      <c r="F2" s="7"/>
      <c r="G2" s="47"/>
    </row>
    <row r="3" spans="1:7" ht="17.25" thickTop="1">
      <c r="A3" s="26"/>
      <c r="B3" s="27"/>
      <c r="C3" s="27"/>
      <c r="D3" s="27"/>
      <c r="E3" s="27"/>
      <c r="F3" s="27"/>
      <c r="G3" s="48"/>
    </row>
    <row r="4" spans="1:7" ht="16.5">
      <c r="A4" s="141"/>
      <c r="B4" s="142"/>
      <c r="C4" s="142"/>
      <c r="D4" s="142"/>
      <c r="E4" s="142"/>
      <c r="F4" s="142"/>
      <c r="G4" s="143"/>
    </row>
    <row r="5" spans="1:7" ht="16.5">
      <c r="A5" s="141" t="s">
        <v>33</v>
      </c>
      <c r="B5" s="142"/>
      <c r="C5" s="142"/>
      <c r="D5" s="142"/>
      <c r="E5" s="142"/>
      <c r="F5" s="142"/>
      <c r="G5" s="143"/>
    </row>
    <row r="6" spans="1:7" ht="16.5">
      <c r="A6" s="141" t="s">
        <v>34</v>
      </c>
      <c r="B6" s="142"/>
      <c r="C6" s="142"/>
      <c r="D6" s="142"/>
      <c r="E6" s="142"/>
      <c r="F6" s="142"/>
      <c r="G6" s="143"/>
    </row>
    <row r="7" spans="1:7" ht="16.5">
      <c r="A7" s="141" t="s">
        <v>22</v>
      </c>
      <c r="B7" s="142"/>
      <c r="C7" s="142"/>
      <c r="D7" s="142"/>
      <c r="E7" s="142"/>
      <c r="F7" s="142"/>
      <c r="G7" s="143"/>
    </row>
    <row r="8" spans="1:7" ht="18">
      <c r="A8" s="30"/>
      <c r="B8" s="7"/>
      <c r="C8" s="7"/>
      <c r="D8" s="7"/>
      <c r="E8" s="7"/>
      <c r="F8" s="7"/>
      <c r="G8" s="59" t="s">
        <v>23</v>
      </c>
    </row>
    <row r="9" spans="1:7" ht="13.5" thickBot="1">
      <c r="A9" s="32"/>
      <c r="B9" s="33"/>
      <c r="C9" s="33"/>
      <c r="D9" s="33"/>
      <c r="E9" s="33"/>
      <c r="F9" s="33"/>
      <c r="G9" s="49"/>
    </row>
    <row r="10" spans="1:7" ht="6.75" customHeight="1" thickTop="1">
      <c r="A10" s="7"/>
      <c r="B10" s="7"/>
      <c r="C10" s="7"/>
      <c r="D10" s="7"/>
      <c r="E10" s="7"/>
      <c r="F10" s="7"/>
      <c r="G10" s="47"/>
    </row>
    <row r="11" ht="5.25" customHeight="1" thickBot="1"/>
    <row r="12" spans="1:7" ht="16.5" customHeight="1" thickTop="1">
      <c r="A12" s="144" t="s">
        <v>0</v>
      </c>
      <c r="B12" s="145"/>
      <c r="C12" s="146"/>
      <c r="D12" s="136" t="s">
        <v>36</v>
      </c>
      <c r="E12" s="137"/>
      <c r="F12" s="137"/>
      <c r="G12" s="138"/>
    </row>
    <row r="13" spans="1:7" ht="62.25" customHeight="1">
      <c r="A13" s="147"/>
      <c r="B13" s="148"/>
      <c r="C13" s="149"/>
      <c r="D13" s="121" t="s">
        <v>4</v>
      </c>
      <c r="E13" s="121" t="s">
        <v>3</v>
      </c>
      <c r="F13" s="119" t="s">
        <v>44</v>
      </c>
      <c r="G13" s="122" t="s">
        <v>1</v>
      </c>
    </row>
    <row r="14" spans="1:7" s="10" customFormat="1" ht="13.5" customHeight="1">
      <c r="A14" s="43"/>
      <c r="B14" s="8"/>
      <c r="C14" s="17"/>
      <c r="D14" s="9"/>
      <c r="E14" s="9"/>
      <c r="F14" s="9"/>
      <c r="G14" s="53"/>
    </row>
    <row r="15" spans="1:10" s="10" customFormat="1" ht="18">
      <c r="A15" s="44" t="s">
        <v>14</v>
      </c>
      <c r="B15" s="1"/>
      <c r="C15" s="5"/>
      <c r="D15" s="11">
        <f>+D16</f>
        <v>27353517</v>
      </c>
      <c r="E15" s="11">
        <f>+E16</f>
        <v>14113842</v>
      </c>
      <c r="F15" s="11">
        <f>+F16</f>
        <v>8714551</v>
      </c>
      <c r="G15" s="54">
        <f>+G16</f>
        <v>50181910</v>
      </c>
      <c r="J15" s="42"/>
    </row>
    <row r="16" spans="1:10" ht="13.5" customHeight="1">
      <c r="A16" s="45"/>
      <c r="B16" s="22" t="s">
        <v>13</v>
      </c>
      <c r="C16" s="93"/>
      <c r="D16" s="11">
        <f>SUM(D17:D31)</f>
        <v>27353517</v>
      </c>
      <c r="E16" s="11">
        <f>SUM(E17:E31)</f>
        <v>14113842</v>
      </c>
      <c r="F16" s="11">
        <f>SUM(F17:F31)</f>
        <v>8714551</v>
      </c>
      <c r="G16" s="55">
        <f>SUM(G17:G31)</f>
        <v>50181910</v>
      </c>
      <c r="H16" s="14"/>
      <c r="J16" s="42"/>
    </row>
    <row r="17" spans="1:10" ht="13.5" customHeight="1">
      <c r="A17" s="45"/>
      <c r="B17" s="10"/>
      <c r="C17" s="7" t="s">
        <v>51</v>
      </c>
      <c r="D17" s="15">
        <f>+'ANEXO N° III -1 RDR'!L17</f>
        <v>9502750</v>
      </c>
      <c r="E17" s="15">
        <f>+'ANEXO N° III-2 DT'!L17</f>
        <v>6706122</v>
      </c>
      <c r="F17" s="15"/>
      <c r="G17" s="60">
        <f>SUM(D17:F17)</f>
        <v>16208872</v>
      </c>
      <c r="H17" s="3"/>
      <c r="J17" s="42"/>
    </row>
    <row r="18" spans="1:10" ht="13.5" customHeight="1">
      <c r="A18" s="45"/>
      <c r="B18" s="10"/>
      <c r="C18" s="7" t="s">
        <v>52</v>
      </c>
      <c r="D18" s="15">
        <f>+'ANEXO N° III -1 RDR'!L18</f>
        <v>285323</v>
      </c>
      <c r="E18" s="15"/>
      <c r="F18" s="15"/>
      <c r="G18" s="60">
        <f aca="true" t="shared" si="0" ref="G18:G23">SUM(D18:F18)</f>
        <v>285323</v>
      </c>
      <c r="H18" s="3"/>
      <c r="J18" s="42"/>
    </row>
    <row r="19" spans="1:10" ht="13.5" customHeight="1">
      <c r="A19" s="45"/>
      <c r="B19" s="10"/>
      <c r="C19" s="7" t="s">
        <v>53</v>
      </c>
      <c r="D19" s="15">
        <f>+'ANEXO N° III -1 RDR'!L19</f>
        <v>400000</v>
      </c>
      <c r="E19" s="15"/>
      <c r="F19" s="15"/>
      <c r="G19" s="60">
        <f t="shared" si="0"/>
        <v>400000</v>
      </c>
      <c r="H19" s="3"/>
      <c r="J19" s="42"/>
    </row>
    <row r="20" spans="1:10" ht="13.5" customHeight="1">
      <c r="A20" s="45"/>
      <c r="B20" s="10"/>
      <c r="C20" s="7" t="s">
        <v>54</v>
      </c>
      <c r="D20" s="15">
        <f>+'ANEXO N° III -1 RDR'!L20</f>
        <v>6764356</v>
      </c>
      <c r="E20" s="15">
        <f>+'ANEXO N° III-2 DT'!L18</f>
        <v>569048</v>
      </c>
      <c r="F20" s="15"/>
      <c r="G20" s="60">
        <f t="shared" si="0"/>
        <v>7333404</v>
      </c>
      <c r="H20" s="3"/>
      <c r="J20" s="42"/>
    </row>
    <row r="21" spans="1:10" ht="13.5" customHeight="1">
      <c r="A21" s="45"/>
      <c r="B21" s="10"/>
      <c r="C21" s="7" t="s">
        <v>55</v>
      </c>
      <c r="D21" s="15">
        <f>+'ANEXO N° III -1 RDR'!L21</f>
        <v>3746533</v>
      </c>
      <c r="E21" s="15">
        <f>+'ANEXO N° III-2 DT'!L19</f>
        <v>471282</v>
      </c>
      <c r="F21" s="15"/>
      <c r="G21" s="60">
        <f t="shared" si="0"/>
        <v>4217815</v>
      </c>
      <c r="H21" s="3"/>
      <c r="J21" s="42"/>
    </row>
    <row r="22" spans="1:10" ht="13.5" customHeight="1">
      <c r="A22" s="45"/>
      <c r="B22" s="10"/>
      <c r="C22" s="7" t="s">
        <v>56</v>
      </c>
      <c r="D22" s="15"/>
      <c r="E22" s="15">
        <f>+'ANEXO N° III-2 DT'!L20</f>
        <v>123496</v>
      </c>
      <c r="F22" s="15"/>
      <c r="G22" s="60">
        <f t="shared" si="0"/>
        <v>123496</v>
      </c>
      <c r="H22" s="3"/>
      <c r="J22" s="42"/>
    </row>
    <row r="23" spans="1:10" ht="13.5" customHeight="1">
      <c r="A23" s="45"/>
      <c r="B23" s="10"/>
      <c r="C23" s="7" t="s">
        <v>46</v>
      </c>
      <c r="D23" s="15"/>
      <c r="E23" s="15">
        <f>+'ANEXO N° III-2 DT'!L21</f>
        <v>1924550</v>
      </c>
      <c r="F23" s="15">
        <f>+'ANEXO N° III-3 EE'!L17</f>
        <v>4095917</v>
      </c>
      <c r="G23" s="60">
        <f t="shared" si="0"/>
        <v>6020467</v>
      </c>
      <c r="H23" s="3"/>
      <c r="J23" s="42"/>
    </row>
    <row r="24" spans="1:10" ht="13.5" customHeight="1">
      <c r="A24" s="116"/>
      <c r="B24" s="10"/>
      <c r="C24" s="7" t="s">
        <v>49</v>
      </c>
      <c r="D24" s="15">
        <f>+'ANEXO N° III -1 RDR'!L22</f>
        <v>98644</v>
      </c>
      <c r="E24" s="15"/>
      <c r="F24" s="15">
        <f>+'ANEXO N° III-3 EE'!L18</f>
        <v>2277546</v>
      </c>
      <c r="G24" s="60">
        <f>SUM(D24:F24)</f>
        <v>2376190</v>
      </c>
      <c r="H24" s="3"/>
      <c r="J24" s="42"/>
    </row>
    <row r="25" spans="1:10" ht="13.5" customHeight="1">
      <c r="A25" s="45"/>
      <c r="B25" s="10"/>
      <c r="C25" s="7" t="s">
        <v>47</v>
      </c>
      <c r="D25" s="15">
        <f>+'ANEXO N° III -1 RDR'!L23</f>
        <v>2624517</v>
      </c>
      <c r="E25" s="15">
        <f>+'ANEXO N° III-2 DT'!L22</f>
        <v>1894665</v>
      </c>
      <c r="F25" s="15">
        <f>+'ANEXO N° III-3 EE'!L19</f>
        <v>861174</v>
      </c>
      <c r="G25" s="60">
        <f>SUM(D25:F25)</f>
        <v>5380356</v>
      </c>
      <c r="H25" s="3"/>
      <c r="J25" s="42"/>
    </row>
    <row r="26" spans="1:10" ht="13.5" customHeight="1">
      <c r="A26" s="45"/>
      <c r="B26" s="10"/>
      <c r="C26" s="7" t="s">
        <v>50</v>
      </c>
      <c r="D26" s="15">
        <f>+'ANEXO N° III -1 RDR'!L24</f>
        <v>135570</v>
      </c>
      <c r="E26" s="15">
        <f>+'ANEXO N° III-2 DT'!L23</f>
        <v>1807516</v>
      </c>
      <c r="F26" s="15">
        <f>+'ANEXO N° III-3 EE'!L20</f>
        <v>1479914</v>
      </c>
      <c r="G26" s="60">
        <f aca="true" t="shared" si="1" ref="G26:G31">SUM(D26:F26)</f>
        <v>3423000</v>
      </c>
      <c r="H26" s="3"/>
      <c r="J26" s="42"/>
    </row>
    <row r="27" spans="1:10" ht="13.5" customHeight="1">
      <c r="A27" s="45"/>
      <c r="B27" s="10"/>
      <c r="C27" s="7" t="s">
        <v>57</v>
      </c>
      <c r="D27" s="15">
        <f>+'ANEXO N° III -1 RDR'!L25</f>
        <v>381023</v>
      </c>
      <c r="E27" s="15"/>
      <c r="F27" s="15"/>
      <c r="G27" s="60">
        <f t="shared" si="1"/>
        <v>381023</v>
      </c>
      <c r="H27" s="3"/>
      <c r="J27" s="42"/>
    </row>
    <row r="28" spans="1:10" ht="13.5" customHeight="1">
      <c r="A28" s="45"/>
      <c r="B28" s="10"/>
      <c r="C28" s="7" t="s">
        <v>58</v>
      </c>
      <c r="D28" s="15">
        <f>+'ANEXO N° III -1 RDR'!L26</f>
        <v>3300000</v>
      </c>
      <c r="E28" s="15"/>
      <c r="F28" s="15"/>
      <c r="G28" s="60">
        <f t="shared" si="1"/>
        <v>3300000</v>
      </c>
      <c r="H28" s="3"/>
      <c r="J28" s="42"/>
    </row>
    <row r="29" spans="1:10" ht="13.5" customHeight="1">
      <c r="A29" s="45"/>
      <c r="B29" s="10"/>
      <c r="C29" s="7" t="s">
        <v>59</v>
      </c>
      <c r="D29" s="15"/>
      <c r="E29" s="15">
        <f>+'ANEXO N° III-2 DT'!L24</f>
        <v>617163</v>
      </c>
      <c r="F29" s="15"/>
      <c r="G29" s="60">
        <f t="shared" si="1"/>
        <v>617163</v>
      </c>
      <c r="H29" s="3"/>
      <c r="J29" s="42"/>
    </row>
    <row r="30" spans="1:10" ht="13.5" customHeight="1">
      <c r="A30" s="45"/>
      <c r="B30" s="10"/>
      <c r="C30" s="7" t="s">
        <v>60</v>
      </c>
      <c r="D30" s="15">
        <f>+'ANEXO N° III -1 RDR'!L27</f>
        <v>5420</v>
      </c>
      <c r="E30" s="15"/>
      <c r="F30" s="15"/>
      <c r="G30" s="60">
        <f t="shared" si="1"/>
        <v>5420</v>
      </c>
      <c r="H30" s="3"/>
      <c r="J30" s="42"/>
    </row>
    <row r="31" spans="1:10" ht="13.5" customHeight="1">
      <c r="A31" s="45"/>
      <c r="B31" s="10"/>
      <c r="C31" s="7" t="s">
        <v>61</v>
      </c>
      <c r="D31" s="15">
        <f>+'ANEXO N° III -1 RDR'!L28</f>
        <v>109381</v>
      </c>
      <c r="E31" s="15"/>
      <c r="F31" s="15"/>
      <c r="G31" s="60">
        <f t="shared" si="1"/>
        <v>109381</v>
      </c>
      <c r="H31" s="3"/>
      <c r="J31" s="42"/>
    </row>
    <row r="32" spans="1:8" ht="13.5" customHeight="1">
      <c r="A32" s="45"/>
      <c r="C32" s="6"/>
      <c r="D32" s="12"/>
      <c r="E32" s="12"/>
      <c r="F32" s="12"/>
      <c r="G32" s="55"/>
      <c r="H32" s="3"/>
    </row>
    <row r="33" spans="1:8" ht="15.75" customHeight="1">
      <c r="A33" s="44" t="s">
        <v>29</v>
      </c>
      <c r="B33" s="10"/>
      <c r="C33" s="7"/>
      <c r="D33" s="12">
        <f>SUM(D34:D40)</f>
        <v>5397612</v>
      </c>
      <c r="E33" s="12">
        <f>SUM(E34:E40)</f>
        <v>50668055</v>
      </c>
      <c r="F33" s="12">
        <f>SUM(F34:F40)</f>
        <v>0</v>
      </c>
      <c r="G33" s="55">
        <f>SUM(G34:G40)</f>
        <v>56065667</v>
      </c>
      <c r="H33" s="3"/>
    </row>
    <row r="34" spans="1:8" ht="15" customHeight="1">
      <c r="A34" s="44"/>
      <c r="B34" s="10"/>
      <c r="C34" s="7" t="s">
        <v>62</v>
      </c>
      <c r="D34" s="15">
        <f>+'ANEXO N° III -1 RDR'!L31</f>
        <v>1180184</v>
      </c>
      <c r="E34" s="15">
        <f>+'ANEXO N° III-2 DT'!L27</f>
        <v>40457680</v>
      </c>
      <c r="F34" s="15"/>
      <c r="G34" s="60">
        <f aca="true" t="shared" si="2" ref="G34:G40">SUM(D34:F34)</f>
        <v>41637864</v>
      </c>
      <c r="H34" s="3"/>
    </row>
    <row r="35" spans="1:8" ht="15" customHeight="1">
      <c r="A35" s="44"/>
      <c r="B35" s="10"/>
      <c r="C35" s="7" t="s">
        <v>63</v>
      </c>
      <c r="D35" s="15">
        <f>+'ANEXO N° III -1 RDR'!L32</f>
        <v>2374403</v>
      </c>
      <c r="E35" s="15"/>
      <c r="F35" s="15"/>
      <c r="G35" s="60">
        <f t="shared" si="2"/>
        <v>2374403</v>
      </c>
      <c r="H35" s="3"/>
    </row>
    <row r="36" spans="1:8" ht="15" customHeight="1">
      <c r="A36" s="44"/>
      <c r="B36" s="10"/>
      <c r="C36" s="7" t="s">
        <v>64</v>
      </c>
      <c r="D36" s="15">
        <f>+'ANEXO N° III -1 RDR'!L33</f>
        <v>570455</v>
      </c>
      <c r="E36" s="15"/>
      <c r="F36" s="15"/>
      <c r="G36" s="60">
        <f t="shared" si="2"/>
        <v>570455</v>
      </c>
      <c r="H36" s="3"/>
    </row>
    <row r="37" spans="1:8" ht="15" customHeight="1">
      <c r="A37" s="44"/>
      <c r="B37" s="10"/>
      <c r="C37" s="7" t="s">
        <v>65</v>
      </c>
      <c r="D37" s="15">
        <f>+'ANEXO N° III -1 RDR'!L34</f>
        <v>600000</v>
      </c>
      <c r="E37" s="15"/>
      <c r="F37" s="15"/>
      <c r="G37" s="60">
        <f t="shared" si="2"/>
        <v>600000</v>
      </c>
      <c r="H37" s="3"/>
    </row>
    <row r="38" spans="1:8" ht="15" customHeight="1">
      <c r="A38" s="44"/>
      <c r="B38" s="10"/>
      <c r="C38" s="7" t="s">
        <v>66</v>
      </c>
      <c r="D38" s="15"/>
      <c r="E38" s="15">
        <f>+'ANEXO N° III-2 DT'!L28</f>
        <v>10178000</v>
      </c>
      <c r="F38" s="15"/>
      <c r="G38" s="60">
        <f t="shared" si="2"/>
        <v>10178000</v>
      </c>
      <c r="H38" s="3"/>
    </row>
    <row r="39" spans="1:8" ht="15" customHeight="1">
      <c r="A39" s="44"/>
      <c r="B39" s="10"/>
      <c r="C39" s="7" t="s">
        <v>67</v>
      </c>
      <c r="D39" s="15">
        <f>+'ANEXO N° III -1 RDR'!L35</f>
        <v>523408</v>
      </c>
      <c r="E39" s="15"/>
      <c r="F39" s="15"/>
      <c r="G39" s="60">
        <f t="shared" si="2"/>
        <v>523408</v>
      </c>
      <c r="H39" s="3"/>
    </row>
    <row r="40" spans="1:8" ht="15" customHeight="1">
      <c r="A40" s="44"/>
      <c r="B40" s="10"/>
      <c r="C40" s="7" t="s">
        <v>68</v>
      </c>
      <c r="D40" s="15">
        <f>+'ANEXO N° III -1 RDR'!L36</f>
        <v>149162</v>
      </c>
      <c r="E40" s="15">
        <f>+'ANEXO N° III-2 DT'!L29</f>
        <v>32375</v>
      </c>
      <c r="F40" s="15"/>
      <c r="G40" s="60">
        <f t="shared" si="2"/>
        <v>181537</v>
      </c>
      <c r="H40" s="3"/>
    </row>
    <row r="41" spans="1:8" ht="13.5" customHeight="1">
      <c r="A41" s="46"/>
      <c r="B41" s="2"/>
      <c r="C41" s="3"/>
      <c r="D41" s="16"/>
      <c r="E41" s="16"/>
      <c r="F41" s="16"/>
      <c r="G41" s="56"/>
      <c r="H41" s="3"/>
    </row>
    <row r="42" spans="1:8" ht="19.5" customHeight="1">
      <c r="A42" s="44" t="s">
        <v>30</v>
      </c>
      <c r="B42" s="4"/>
      <c r="C42" s="4"/>
      <c r="D42" s="12">
        <f>+D43+D44</f>
        <v>105000</v>
      </c>
      <c r="E42" s="12">
        <f>+E43+E44</f>
        <v>95000</v>
      </c>
      <c r="F42" s="12">
        <f>+F43+F44</f>
        <v>0</v>
      </c>
      <c r="G42" s="55">
        <f>+G43+G44</f>
        <v>200000</v>
      </c>
      <c r="H42" s="3"/>
    </row>
    <row r="43" spans="1:8" ht="15" customHeight="1">
      <c r="A43" s="44"/>
      <c r="B43" s="4"/>
      <c r="C43" s="7" t="s">
        <v>48</v>
      </c>
      <c r="D43" s="15">
        <f>+'ANEXO N° III -1 RDR'!L39</f>
        <v>105000</v>
      </c>
      <c r="E43" s="15"/>
      <c r="F43" s="12"/>
      <c r="G43" s="60">
        <f>SUM(D43:F43)</f>
        <v>105000</v>
      </c>
      <c r="H43" s="3"/>
    </row>
    <row r="44" spans="1:7" ht="15" customHeight="1">
      <c r="A44" s="46"/>
      <c r="C44" s="7" t="s">
        <v>37</v>
      </c>
      <c r="D44" s="15"/>
      <c r="E44" s="15">
        <f>+'ANEXO N° III-2 DT'!L32</f>
        <v>95000</v>
      </c>
      <c r="F44" s="15"/>
      <c r="G44" s="60">
        <f>SUM(D44:F44)</f>
        <v>95000</v>
      </c>
    </row>
    <row r="45" spans="1:8" ht="18" customHeight="1" thickBot="1">
      <c r="A45" s="79"/>
      <c r="B45" s="80"/>
      <c r="C45" s="86" t="s">
        <v>1</v>
      </c>
      <c r="D45" s="81">
        <f>+D42+D33+D15</f>
        <v>32856129</v>
      </c>
      <c r="E45" s="81">
        <f>+E42+E33+E15</f>
        <v>64876897</v>
      </c>
      <c r="F45" s="81">
        <f>+F42+F33+F15</f>
        <v>8714551</v>
      </c>
      <c r="G45" s="82">
        <f>+G42+G33+G15</f>
        <v>106447577</v>
      </c>
      <c r="H45" s="3"/>
    </row>
    <row r="46" spans="4:7" ht="13.5" thickTop="1">
      <c r="D46" s="41"/>
      <c r="E46" s="41"/>
      <c r="F46" s="41"/>
      <c r="G46" s="41"/>
    </row>
    <row r="47" ht="12.75">
      <c r="B47" s="35" t="e">
        <f>+#REF!+#REF!+#REF!+#REF!</f>
        <v>#REF!</v>
      </c>
    </row>
    <row r="48" spans="2:6" ht="12.75">
      <c r="B48" s="35"/>
      <c r="D48" s="35"/>
      <c r="E48" s="35"/>
      <c r="F48" s="35"/>
    </row>
    <row r="49" spans="4:6" ht="12.75">
      <c r="D49" s="35"/>
      <c r="E49" s="35"/>
      <c r="F49" s="35"/>
    </row>
  </sheetData>
  <sheetProtection/>
  <mergeCells count="7">
    <mergeCell ref="A12:C13"/>
    <mergeCell ref="A1:G1"/>
    <mergeCell ref="D12:G12"/>
    <mergeCell ref="A5:G5"/>
    <mergeCell ref="A6:G6"/>
    <mergeCell ref="A7:G7"/>
    <mergeCell ref="A4:G4"/>
  </mergeCells>
  <printOptions horizontalCentered="1"/>
  <pageMargins left="0.35433070866141736" right="0.3937007874015748" top="0.72" bottom="0.7" header="0" footer="0"/>
  <pageSetup fitToHeight="3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50"/>
  <sheetViews>
    <sheetView showZeros="0" zoomScale="70" zoomScaleNormal="70" zoomScalePageLayoutView="0" workbookViewId="0" topLeftCell="A1">
      <pane xSplit="3" ySplit="13" topLeftCell="D38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E48" sqref="E48"/>
    </sheetView>
  </sheetViews>
  <sheetFormatPr defaultColWidth="11.421875" defaultRowHeight="12.75"/>
  <cols>
    <col min="1" max="1" width="2.8515625" style="13" customWidth="1"/>
    <col min="2" max="2" width="2.421875" style="13" customWidth="1"/>
    <col min="3" max="3" width="113.421875" style="13" customWidth="1"/>
    <col min="4" max="4" width="16.28125" style="13" customWidth="1"/>
    <col min="5" max="5" width="17.00390625" style="13" customWidth="1"/>
    <col min="6" max="6" width="12.8515625" style="13" customWidth="1"/>
    <col min="7" max="7" width="15.00390625" style="13" customWidth="1"/>
    <col min="8" max="8" width="14.140625" style="13" customWidth="1"/>
    <col min="9" max="9" width="15.57421875" style="13" customWidth="1"/>
    <col min="10" max="10" width="15.00390625" style="13" customWidth="1"/>
    <col min="11" max="11" width="12.421875" style="13" customWidth="1"/>
    <col min="12" max="12" width="16.421875" style="13" customWidth="1"/>
    <col min="13" max="13" width="8.57421875" style="13" customWidth="1"/>
    <col min="14" max="14" width="14.7109375" style="35" customWidth="1"/>
    <col min="15" max="15" width="11.421875" style="35" customWidth="1"/>
    <col min="16" max="16384" width="11.421875" style="13" customWidth="1"/>
  </cols>
  <sheetData>
    <row r="1" spans="1:15" s="37" customFormat="1" ht="18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N1" s="62"/>
      <c r="O1" s="62"/>
    </row>
    <row r="2" spans="14:15" s="7" customFormat="1" ht="13.5" thickBot="1">
      <c r="N2" s="47"/>
      <c r="O2" s="47"/>
    </row>
    <row r="3" spans="1:15" s="7" customFormat="1" ht="17.25" thickTop="1">
      <c r="A3" s="26"/>
      <c r="B3" s="27"/>
      <c r="C3" s="27"/>
      <c r="D3" s="27"/>
      <c r="E3" s="27"/>
      <c r="F3" s="27"/>
      <c r="G3" s="27"/>
      <c r="H3" s="27"/>
      <c r="I3" s="28"/>
      <c r="J3" s="28"/>
      <c r="K3" s="28"/>
      <c r="L3" s="29"/>
      <c r="N3" s="47"/>
      <c r="O3" s="47"/>
    </row>
    <row r="4" spans="1:15" s="7" customFormat="1" ht="16.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  <c r="N4" s="47"/>
      <c r="O4" s="47"/>
    </row>
    <row r="5" spans="1:15" s="7" customFormat="1" ht="15.75">
      <c r="A5" s="155" t="s">
        <v>26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7"/>
      <c r="N5" s="47"/>
      <c r="O5" s="47"/>
    </row>
    <row r="6" spans="1:15" s="7" customFormat="1" ht="15.75">
      <c r="A6" s="155" t="s">
        <v>35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7"/>
      <c r="N6" s="47"/>
      <c r="O6" s="47"/>
    </row>
    <row r="7" spans="1:15" s="7" customFormat="1" ht="16.5">
      <c r="A7" s="141" t="s">
        <v>22</v>
      </c>
      <c r="B7" s="142"/>
      <c r="C7" s="142"/>
      <c r="D7" s="142"/>
      <c r="E7" s="142"/>
      <c r="F7" s="142"/>
      <c r="G7" s="142"/>
      <c r="H7" s="142"/>
      <c r="I7" s="158"/>
      <c r="J7" s="158"/>
      <c r="K7" s="158"/>
      <c r="L7" s="159"/>
      <c r="N7" s="47"/>
      <c r="O7" s="47"/>
    </row>
    <row r="8" spans="1:15" s="7" customFormat="1" ht="18">
      <c r="A8" s="30"/>
      <c r="H8" s="31"/>
      <c r="I8" s="31"/>
      <c r="J8" s="31"/>
      <c r="K8" s="31" t="s">
        <v>11</v>
      </c>
      <c r="L8" s="36"/>
      <c r="N8" s="47"/>
      <c r="O8" s="47"/>
    </row>
    <row r="9" spans="1:15" s="7" customFormat="1" ht="13.5" thickBo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  <c r="N9" s="47"/>
      <c r="O9" s="47"/>
    </row>
    <row r="10" spans="1:15" s="7" customFormat="1" ht="13.5" thickTop="1">
      <c r="A10" s="28"/>
      <c r="B10" s="28"/>
      <c r="C10" s="28"/>
      <c r="D10" s="39"/>
      <c r="E10" s="28"/>
      <c r="F10" s="28"/>
      <c r="G10" s="28"/>
      <c r="H10" s="28"/>
      <c r="I10" s="28"/>
      <c r="J10" s="28"/>
      <c r="K10" s="28"/>
      <c r="L10" s="28"/>
      <c r="N10" s="47"/>
      <c r="O10" s="47"/>
    </row>
    <row r="11" ht="17.25" thickBot="1">
      <c r="H11" s="38" t="s">
        <v>5</v>
      </c>
    </row>
    <row r="12" spans="1:15" s="7" customFormat="1" ht="17.25" thickTop="1">
      <c r="A12" s="123"/>
      <c r="B12" s="124"/>
      <c r="C12" s="125"/>
      <c r="D12" s="153" t="s">
        <v>32</v>
      </c>
      <c r="E12" s="153"/>
      <c r="F12" s="153"/>
      <c r="G12" s="153"/>
      <c r="H12" s="153"/>
      <c r="I12" s="153"/>
      <c r="J12" s="153"/>
      <c r="K12" s="153"/>
      <c r="L12" s="154"/>
      <c r="N12" s="47"/>
      <c r="O12" s="47"/>
    </row>
    <row r="13" spans="1:15" s="7" customFormat="1" ht="67.5" customHeight="1">
      <c r="A13" s="150" t="s">
        <v>0</v>
      </c>
      <c r="B13" s="151"/>
      <c r="C13" s="152"/>
      <c r="D13" s="126" t="s">
        <v>6</v>
      </c>
      <c r="E13" s="119" t="s">
        <v>15</v>
      </c>
      <c r="F13" s="119" t="s">
        <v>7</v>
      </c>
      <c r="G13" s="119" t="s">
        <v>3</v>
      </c>
      <c r="H13" s="119" t="s">
        <v>19</v>
      </c>
      <c r="I13" s="119" t="s">
        <v>28</v>
      </c>
      <c r="J13" s="119" t="s">
        <v>31</v>
      </c>
      <c r="K13" s="119" t="s">
        <v>17</v>
      </c>
      <c r="L13" s="127" t="s">
        <v>1</v>
      </c>
      <c r="N13" s="47"/>
      <c r="O13" s="47"/>
    </row>
    <row r="14" spans="1:15" s="10" customFormat="1" ht="13.5" customHeight="1">
      <c r="A14" s="43"/>
      <c r="B14" s="8"/>
      <c r="C14" s="17"/>
      <c r="D14" s="9"/>
      <c r="E14" s="9"/>
      <c r="F14" s="9"/>
      <c r="G14" s="9"/>
      <c r="H14" s="9"/>
      <c r="I14" s="9"/>
      <c r="J14" s="9"/>
      <c r="K14" s="9"/>
      <c r="L14" s="53"/>
      <c r="N14" s="14"/>
      <c r="O14" s="77"/>
    </row>
    <row r="15" spans="1:15" s="10" customFormat="1" ht="18">
      <c r="A15" s="44" t="s">
        <v>14</v>
      </c>
      <c r="B15" s="1"/>
      <c r="C15" s="5"/>
      <c r="D15" s="11">
        <f aca="true" t="shared" si="0" ref="D15:L15">+D16</f>
        <v>5001377</v>
      </c>
      <c r="E15" s="11">
        <f t="shared" si="0"/>
        <v>14714</v>
      </c>
      <c r="F15" s="11">
        <f t="shared" si="0"/>
        <v>2588450</v>
      </c>
      <c r="G15" s="11">
        <f t="shared" si="0"/>
        <v>0</v>
      </c>
      <c r="H15" s="11">
        <f t="shared" si="0"/>
        <v>6348514</v>
      </c>
      <c r="I15" s="11">
        <f t="shared" si="0"/>
        <v>36228855</v>
      </c>
      <c r="J15" s="11">
        <f t="shared" si="0"/>
        <v>0</v>
      </c>
      <c r="K15" s="11">
        <f t="shared" si="0"/>
        <v>0</v>
      </c>
      <c r="L15" s="54">
        <f t="shared" si="0"/>
        <v>50181910</v>
      </c>
      <c r="M15" s="42"/>
      <c r="N15" s="14"/>
      <c r="O15" s="87"/>
    </row>
    <row r="16" spans="1:15" s="10" customFormat="1" ht="13.5" customHeight="1">
      <c r="A16" s="45"/>
      <c r="B16" s="22" t="s">
        <v>13</v>
      </c>
      <c r="C16" s="93"/>
      <c r="D16" s="11">
        <f aca="true" t="shared" si="1" ref="D16:L16">SUM(D17:D31)</f>
        <v>5001377</v>
      </c>
      <c r="E16" s="11">
        <f t="shared" si="1"/>
        <v>14714</v>
      </c>
      <c r="F16" s="11">
        <f t="shared" si="1"/>
        <v>2588450</v>
      </c>
      <c r="G16" s="11">
        <f t="shared" si="1"/>
        <v>0</v>
      </c>
      <c r="H16" s="11">
        <f t="shared" si="1"/>
        <v>6348514</v>
      </c>
      <c r="I16" s="11">
        <f t="shared" si="1"/>
        <v>36228855</v>
      </c>
      <c r="J16" s="11">
        <f t="shared" si="1"/>
        <v>0</v>
      </c>
      <c r="K16" s="11">
        <f t="shared" si="1"/>
        <v>0</v>
      </c>
      <c r="L16" s="54">
        <f t="shared" si="1"/>
        <v>50181910</v>
      </c>
      <c r="M16" s="42"/>
      <c r="N16" s="94"/>
      <c r="O16" s="94"/>
    </row>
    <row r="17" spans="1:16" s="10" customFormat="1" ht="13.5" customHeight="1">
      <c r="A17" s="45"/>
      <c r="C17" s="7" t="s">
        <v>51</v>
      </c>
      <c r="D17" s="15">
        <f>+'ANEXO N° III -1 RDR'!D17+'ANEXO N° III-2 DT'!D17</f>
        <v>3392557</v>
      </c>
      <c r="E17" s="15">
        <f>+'ANEXO N° III -1 RDR'!E17+'ANEXO N° III-2 DT'!E17</f>
        <v>0</v>
      </c>
      <c r="F17" s="15">
        <f>+'ANEXO N° III -1 RDR'!F17+'ANEXO N° III-2 DT'!F17</f>
        <v>0</v>
      </c>
      <c r="G17" s="15">
        <f>+'ANEXO N° III -1 RDR'!G17+'ANEXO N° III-2 DT'!G17</f>
        <v>0</v>
      </c>
      <c r="H17" s="15">
        <f>+'ANEXO N° III -1 RDR'!H17+'ANEXO N° III-2 DT'!H17</f>
        <v>6110193</v>
      </c>
      <c r="I17" s="15">
        <f>+'ANEXO N° III -1 RDR'!I17+'ANEXO N° III-2 DT'!I17</f>
        <v>6706122</v>
      </c>
      <c r="J17" s="15">
        <f>+'ANEXO N° III -1 RDR'!J17+'ANEXO N° III-2 DT'!J17</f>
        <v>0</v>
      </c>
      <c r="K17" s="15">
        <f>+'ANEXO N° III -1 RDR'!K17+'ANEXO N° III-2 DT'!K17</f>
        <v>0</v>
      </c>
      <c r="L17" s="60">
        <f>SUM(D17:K17)</f>
        <v>16208872</v>
      </c>
      <c r="M17" s="42"/>
      <c r="N17" s="47"/>
      <c r="O17" s="47"/>
      <c r="P17" s="3"/>
    </row>
    <row r="18" spans="1:16" s="10" customFormat="1" ht="13.5" customHeight="1">
      <c r="A18" s="45"/>
      <c r="C18" s="7" t="s">
        <v>52</v>
      </c>
      <c r="D18" s="15">
        <f>+'ANEXO N° III -1 RDR'!D18</f>
        <v>0</v>
      </c>
      <c r="E18" s="15">
        <f>+'ANEXO N° III -1 RDR'!E18</f>
        <v>0</v>
      </c>
      <c r="F18" s="15">
        <f>+'ANEXO N° III -1 RDR'!F18</f>
        <v>0</v>
      </c>
      <c r="G18" s="15">
        <f>+'ANEXO N° III -1 RDR'!G18</f>
        <v>0</v>
      </c>
      <c r="H18" s="15">
        <f>+'ANEXO N° III -1 RDR'!H18</f>
        <v>0</v>
      </c>
      <c r="I18" s="15">
        <f>+'ANEXO N° III -1 RDR'!I18</f>
        <v>285323</v>
      </c>
      <c r="J18" s="15">
        <f>+'ANEXO N° III -1 RDR'!J18</f>
        <v>0</v>
      </c>
      <c r="K18" s="15">
        <f>+'ANEXO N° III -1 RDR'!K18</f>
        <v>0</v>
      </c>
      <c r="L18" s="60">
        <f aca="true" t="shared" si="2" ref="L18:L31">SUM(D18:K18)</f>
        <v>285323</v>
      </c>
      <c r="M18" s="42"/>
      <c r="N18" s="47"/>
      <c r="O18" s="47"/>
      <c r="P18" s="3"/>
    </row>
    <row r="19" spans="1:16" s="10" customFormat="1" ht="13.5" customHeight="1">
      <c r="A19" s="45"/>
      <c r="C19" s="7" t="s">
        <v>53</v>
      </c>
      <c r="D19" s="15">
        <f>+'ANEXO N° III -1 RDR'!D19</f>
        <v>0</v>
      </c>
      <c r="E19" s="15">
        <f>+'ANEXO N° III -1 RDR'!E19</f>
        <v>0</v>
      </c>
      <c r="F19" s="15">
        <f>+'ANEXO N° III -1 RDR'!F19</f>
        <v>400000</v>
      </c>
      <c r="G19" s="15">
        <f>+'ANEXO N° III -1 RDR'!G19</f>
        <v>0</v>
      </c>
      <c r="H19" s="15">
        <f>+'ANEXO N° III -1 RDR'!H19</f>
        <v>0</v>
      </c>
      <c r="I19" s="15">
        <f>+'ANEXO N° III -1 RDR'!I19</f>
        <v>0</v>
      </c>
      <c r="J19" s="15">
        <f>+'ANEXO N° III -1 RDR'!J19</f>
        <v>0</v>
      </c>
      <c r="K19" s="15">
        <f>+'ANEXO N° III -1 RDR'!K19</f>
        <v>0</v>
      </c>
      <c r="L19" s="60">
        <f t="shared" si="2"/>
        <v>400000</v>
      </c>
      <c r="M19" s="42"/>
      <c r="N19" s="47"/>
      <c r="O19" s="47"/>
      <c r="P19" s="3"/>
    </row>
    <row r="20" spans="1:16" s="10" customFormat="1" ht="13.5" customHeight="1">
      <c r="A20" s="45"/>
      <c r="C20" s="7" t="s">
        <v>54</v>
      </c>
      <c r="D20" s="15">
        <f>+'ANEXO N° III -1 RDR'!D20+'ANEXO N° III-2 DT'!D18</f>
        <v>0</v>
      </c>
      <c r="E20" s="15">
        <f>+'ANEXO N° III -1 RDR'!E20+'ANEXO N° III-2 DT'!E18</f>
        <v>0</v>
      </c>
      <c r="F20" s="15">
        <f>+'ANEXO N° III -1 RDR'!F20+'ANEXO N° III-2 DT'!F18</f>
        <v>457132</v>
      </c>
      <c r="G20" s="15">
        <f>+'ANEXO N° III -1 RDR'!G20+'ANEXO N° III-2 DT'!G18</f>
        <v>0</v>
      </c>
      <c r="H20" s="15">
        <f>+'ANEXO N° III -1 RDR'!H20+'ANEXO N° III-2 DT'!H18</f>
        <v>0</v>
      </c>
      <c r="I20" s="15">
        <f>+'ANEXO N° III -1 RDR'!I20+'ANEXO N° III-2 DT'!I18</f>
        <v>6876272</v>
      </c>
      <c r="J20" s="15">
        <f>+'ANEXO N° III -1 RDR'!J20+'ANEXO N° III-2 DT'!J18</f>
        <v>0</v>
      </c>
      <c r="K20" s="15">
        <f>+'ANEXO N° III -1 RDR'!K20+'ANEXO N° III-2 DT'!K18</f>
        <v>0</v>
      </c>
      <c r="L20" s="60">
        <f t="shared" si="2"/>
        <v>7333404</v>
      </c>
      <c r="M20" s="42"/>
      <c r="N20" s="47"/>
      <c r="O20" s="47"/>
      <c r="P20" s="3"/>
    </row>
    <row r="21" spans="1:16" ht="13.5" customHeight="1">
      <c r="A21" s="45"/>
      <c r="B21" s="10"/>
      <c r="C21" s="7" t="s">
        <v>55</v>
      </c>
      <c r="D21" s="15">
        <f>+'ANEXO N° III -1 RDR'!D21+'ANEXO N° III-2 DT'!D19</f>
        <v>20917</v>
      </c>
      <c r="E21" s="15">
        <f>+'ANEXO N° III -1 RDR'!E21+'ANEXO N° III-2 DT'!E19</f>
        <v>0</v>
      </c>
      <c r="F21" s="15">
        <f>+'ANEXO N° III -1 RDR'!F21+'ANEXO N° III-2 DT'!F19</f>
        <v>95191</v>
      </c>
      <c r="G21" s="15">
        <f>+'ANEXO N° III -1 RDR'!G21+'ANEXO N° III-2 DT'!G19</f>
        <v>0</v>
      </c>
      <c r="H21" s="15">
        <f>+'ANEXO N° III -1 RDR'!H21+'ANEXO N° III-2 DT'!H19</f>
        <v>0</v>
      </c>
      <c r="I21" s="15">
        <f>+'ANEXO N° III -1 RDR'!I21+'ANEXO N° III-2 DT'!I19</f>
        <v>4101707</v>
      </c>
      <c r="J21" s="15">
        <f>+'ANEXO N° III -1 RDR'!J21+'ANEXO N° III-2 DT'!J19</f>
        <v>0</v>
      </c>
      <c r="K21" s="15">
        <f>+'ANEXO N° III -1 RDR'!K21+'ANEXO N° III-2 DT'!K19</f>
        <v>0</v>
      </c>
      <c r="L21" s="60">
        <f t="shared" si="2"/>
        <v>4217815</v>
      </c>
      <c r="M21" s="42"/>
      <c r="N21" s="47"/>
      <c r="O21" s="47"/>
      <c r="P21" s="3"/>
    </row>
    <row r="22" spans="1:12" ht="13.5" customHeight="1">
      <c r="A22" s="45"/>
      <c r="B22" s="10"/>
      <c r="C22" s="7" t="s">
        <v>56</v>
      </c>
      <c r="D22" s="134">
        <f>+'ANEXO N° III-2 DT'!D20</f>
        <v>0</v>
      </c>
      <c r="E22" s="134">
        <f>+'ANEXO N° III-2 DT'!E20</f>
        <v>0</v>
      </c>
      <c r="F22" s="134">
        <f>+'ANEXO N° III-2 DT'!F20</f>
        <v>0</v>
      </c>
      <c r="G22" s="134">
        <f>+'ANEXO N° III-2 DT'!G20</f>
        <v>0</v>
      </c>
      <c r="H22" s="134">
        <f>+'ANEXO N° III-2 DT'!H20</f>
        <v>0</v>
      </c>
      <c r="I22" s="134">
        <f>+'ANEXO N° III-2 DT'!I20</f>
        <v>123496</v>
      </c>
      <c r="J22" s="134">
        <f>+'ANEXO N° III-2 DT'!J20</f>
        <v>0</v>
      </c>
      <c r="K22" s="134">
        <f>+'ANEXO N° III-2 DT'!K20</f>
        <v>0</v>
      </c>
      <c r="L22" s="60">
        <f t="shared" si="2"/>
        <v>123496</v>
      </c>
    </row>
    <row r="23" spans="1:15" ht="13.5" customHeight="1">
      <c r="A23" s="45"/>
      <c r="B23" s="10"/>
      <c r="C23" s="7" t="s">
        <v>46</v>
      </c>
      <c r="D23" s="15">
        <f>+'ANEXO N° III-2 DT'!D21+'ANEXO N° III-3 EE'!D17</f>
        <v>0</v>
      </c>
      <c r="E23" s="15">
        <f>+'ANEXO N° III-2 DT'!E21+'ANEXO N° III-3 EE'!E17</f>
        <v>0</v>
      </c>
      <c r="F23" s="15">
        <f>+'ANEXO N° III-2 DT'!F21+'ANEXO N° III-3 EE'!F17</f>
        <v>0</v>
      </c>
      <c r="G23" s="15">
        <f>+'ANEXO N° III-2 DT'!G21+'ANEXO N° III-3 EE'!G17</f>
        <v>0</v>
      </c>
      <c r="H23" s="15">
        <f>+'ANEXO N° III-2 DT'!H21+'ANEXO N° III-3 EE'!H17</f>
        <v>0</v>
      </c>
      <c r="I23" s="15">
        <f>+'ANEXO N° III-2 DT'!I21+'ANEXO N° III-3 EE'!I17</f>
        <v>6020467</v>
      </c>
      <c r="J23" s="15">
        <f>+'ANEXO N° III-2 DT'!J21+'ANEXO N° III-3 EE'!J17</f>
        <v>0</v>
      </c>
      <c r="K23" s="15">
        <f>+'ANEXO N° III-2 DT'!K21+'ANEXO N° III-3 EE'!K17</f>
        <v>0</v>
      </c>
      <c r="L23" s="60">
        <f t="shared" si="2"/>
        <v>6020467</v>
      </c>
      <c r="N23" s="96"/>
      <c r="O23" s="96"/>
    </row>
    <row r="24" spans="1:15" s="7" customFormat="1" ht="13.5" customHeight="1">
      <c r="A24" s="116"/>
      <c r="B24" s="10"/>
      <c r="C24" s="7" t="s">
        <v>49</v>
      </c>
      <c r="D24" s="15">
        <f>+'ANEXO N° III -1 RDR'!D22+'ANEXO N° III-3 EE'!D18</f>
        <v>0</v>
      </c>
      <c r="E24" s="15">
        <f>+'ANEXO N° III -1 RDR'!E22+'ANEXO N° III-3 EE'!E18</f>
        <v>0</v>
      </c>
      <c r="F24" s="15">
        <f>+'ANEXO N° III -1 RDR'!F22+'ANEXO N° III-3 EE'!F18</f>
        <v>0</v>
      </c>
      <c r="G24" s="15">
        <f>+'ANEXO N° III -1 RDR'!G22+'ANEXO N° III-3 EE'!G18</f>
        <v>0</v>
      </c>
      <c r="H24" s="15">
        <f>+'ANEXO N° III -1 RDR'!H22+'ANEXO N° III-3 EE'!H18</f>
        <v>0</v>
      </c>
      <c r="I24" s="15">
        <f>+'ANEXO N° III -1 RDR'!I22+'ANEXO N° III-3 EE'!I18</f>
        <v>2376190</v>
      </c>
      <c r="J24" s="15">
        <f>+'ANEXO N° III -1 RDR'!J22+'ANEXO N° III-3 EE'!J18</f>
        <v>0</v>
      </c>
      <c r="K24" s="15">
        <f>+'ANEXO N° III -1 RDR'!K22+'ANEXO N° III-3 EE'!K18</f>
        <v>0</v>
      </c>
      <c r="L24" s="60">
        <f t="shared" si="2"/>
        <v>2376190</v>
      </c>
      <c r="M24" s="42"/>
      <c r="N24" s="47"/>
      <c r="O24" s="47"/>
    </row>
    <row r="25" spans="1:12" ht="13.5" customHeight="1">
      <c r="A25" s="45"/>
      <c r="B25" s="10"/>
      <c r="C25" s="7" t="s">
        <v>47</v>
      </c>
      <c r="D25" s="15">
        <f>+'ANEXO N° III -1 RDR'!D23+'ANEXO N° III-2 DT'!D22+'ANEXO N° III-3 EE'!D19</f>
        <v>0</v>
      </c>
      <c r="E25" s="15">
        <f>+'ANEXO N° III -1 RDR'!E23+'ANEXO N° III-2 DT'!E22+'ANEXO N° III-3 EE'!E19</f>
        <v>14714</v>
      </c>
      <c r="F25" s="15">
        <f>+'ANEXO N° III -1 RDR'!F23+'ANEXO N° III-2 DT'!F22+'ANEXO N° III-3 EE'!F19</f>
        <v>490050</v>
      </c>
      <c r="G25" s="15">
        <f>+'ANEXO N° III -1 RDR'!G23+'ANEXO N° III-2 DT'!G22+'ANEXO N° III-3 EE'!G19</f>
        <v>0</v>
      </c>
      <c r="H25" s="15">
        <f>+'ANEXO N° III -1 RDR'!H23+'ANEXO N° III-2 DT'!H22+'ANEXO N° III-3 EE'!H19</f>
        <v>30000</v>
      </c>
      <c r="I25" s="15">
        <f>+'ANEXO N° III -1 RDR'!I23+'ANEXO N° III-2 DT'!I22+'ANEXO N° III-3 EE'!I19</f>
        <v>4845592</v>
      </c>
      <c r="J25" s="15">
        <f>+'ANEXO N° III -1 RDR'!J23+'ANEXO N° III-2 DT'!J22+'ANEXO N° III-3 EE'!J19</f>
        <v>0</v>
      </c>
      <c r="K25" s="15">
        <f>+'ANEXO N° III -1 RDR'!K23+'ANEXO N° III-2 DT'!K22+'ANEXO N° III-3 EE'!K19</f>
        <v>0</v>
      </c>
      <c r="L25" s="60">
        <f t="shared" si="2"/>
        <v>5380356</v>
      </c>
    </row>
    <row r="26" spans="1:12" ht="13.5" customHeight="1">
      <c r="A26" s="45"/>
      <c r="B26" s="10"/>
      <c r="C26" s="7" t="s">
        <v>50</v>
      </c>
      <c r="D26" s="15">
        <f>+'ANEXO N° III -1 RDR'!D24+'ANEXO N° III-2 DT'!D23+'ANEXO N° III-3 EE'!D20</f>
        <v>45500</v>
      </c>
      <c r="E26" s="15">
        <f>+'ANEXO N° III -1 RDR'!E24+'ANEXO N° III-2 DT'!E23+'ANEXO N° III-3 EE'!E20</f>
        <v>0</v>
      </c>
      <c r="F26" s="15">
        <f>+'ANEXO N° III -1 RDR'!F24+'ANEXO N° III-2 DT'!F23+'ANEXO N° III-3 EE'!F20</f>
        <v>60000</v>
      </c>
      <c r="G26" s="15">
        <f>+'ANEXO N° III -1 RDR'!G24+'ANEXO N° III-2 DT'!G23+'ANEXO N° III-3 EE'!G20</f>
        <v>0</v>
      </c>
      <c r="H26" s="15">
        <f>+'ANEXO N° III -1 RDR'!H24+'ANEXO N° III-2 DT'!H23+'ANEXO N° III-3 EE'!H20</f>
        <v>0</v>
      </c>
      <c r="I26" s="15">
        <f>+'ANEXO N° III -1 RDR'!I24+'ANEXO N° III-2 DT'!I23+'ANEXO N° III-3 EE'!I20</f>
        <v>3317500</v>
      </c>
      <c r="J26" s="15">
        <f>+'ANEXO N° III -1 RDR'!J24+'ANEXO N° III-2 DT'!J23+'ANEXO N° III-3 EE'!J20</f>
        <v>0</v>
      </c>
      <c r="K26" s="15">
        <f>+'ANEXO N° III -1 RDR'!K24+'ANEXO N° III-2 DT'!K23+'ANEXO N° III-3 EE'!K20</f>
        <v>0</v>
      </c>
      <c r="L26" s="60">
        <f t="shared" si="2"/>
        <v>3423000</v>
      </c>
    </row>
    <row r="27" spans="1:12" ht="13.5" customHeight="1">
      <c r="A27" s="45"/>
      <c r="B27" s="10"/>
      <c r="C27" s="7" t="s">
        <v>57</v>
      </c>
      <c r="D27" s="15">
        <f>+'ANEXO N° III -1 RDR'!D25</f>
        <v>0</v>
      </c>
      <c r="E27" s="15">
        <f>+'ANEXO N° III -1 RDR'!E25</f>
        <v>0</v>
      </c>
      <c r="F27" s="15">
        <f>+'ANEXO N° III -1 RDR'!F25</f>
        <v>0</v>
      </c>
      <c r="G27" s="15">
        <f>+'ANEXO N° III -1 RDR'!G25</f>
        <v>0</v>
      </c>
      <c r="H27" s="15">
        <f>+'ANEXO N° III -1 RDR'!H25</f>
        <v>0</v>
      </c>
      <c r="I27" s="15">
        <f>+'ANEXO N° III -1 RDR'!I25</f>
        <v>381023</v>
      </c>
      <c r="J27" s="15">
        <f>+'ANEXO N° III -1 RDR'!J25</f>
        <v>0</v>
      </c>
      <c r="K27" s="15">
        <f>+'ANEXO N° III -1 RDR'!K25</f>
        <v>0</v>
      </c>
      <c r="L27" s="60">
        <f t="shared" si="2"/>
        <v>381023</v>
      </c>
    </row>
    <row r="28" spans="1:12" ht="13.5" customHeight="1">
      <c r="A28" s="45"/>
      <c r="B28" s="10"/>
      <c r="C28" s="7" t="s">
        <v>58</v>
      </c>
      <c r="D28" s="15">
        <f>+'ANEXO N° III -1 RDR'!D26</f>
        <v>1542403</v>
      </c>
      <c r="E28" s="15">
        <f>+'ANEXO N° III -1 RDR'!E26</f>
        <v>0</v>
      </c>
      <c r="F28" s="15">
        <f>+'ANEXO N° III -1 RDR'!F26</f>
        <v>979276</v>
      </c>
      <c r="G28" s="15">
        <f>+'ANEXO N° III -1 RDR'!G26</f>
        <v>0</v>
      </c>
      <c r="H28" s="15">
        <f>+'ANEXO N° III -1 RDR'!H26</f>
        <v>208321</v>
      </c>
      <c r="I28" s="15">
        <f>+'ANEXO N° III -1 RDR'!I26</f>
        <v>570000</v>
      </c>
      <c r="J28" s="15">
        <f>+'ANEXO N° III -1 RDR'!J26</f>
        <v>0</v>
      </c>
      <c r="K28" s="15">
        <f>+'ANEXO N° III -1 RDR'!K26</f>
        <v>0</v>
      </c>
      <c r="L28" s="60">
        <f t="shared" si="2"/>
        <v>3300000</v>
      </c>
    </row>
    <row r="29" spans="1:12" ht="13.5" customHeight="1">
      <c r="A29" s="45"/>
      <c r="B29" s="10"/>
      <c r="C29" s="7" t="s">
        <v>59</v>
      </c>
      <c r="D29" s="15">
        <f>+'ANEXO N° III-2 DT'!D24</f>
        <v>0</v>
      </c>
      <c r="E29" s="15">
        <f>+'ANEXO N° III-2 DT'!E24</f>
        <v>0</v>
      </c>
      <c r="F29" s="15">
        <f>+'ANEXO N° III-2 DT'!F24</f>
        <v>0</v>
      </c>
      <c r="G29" s="15">
        <f>+'ANEXO N° III-2 DT'!G24</f>
        <v>0</v>
      </c>
      <c r="H29" s="15">
        <f>+'ANEXO N° III-2 DT'!H24</f>
        <v>0</v>
      </c>
      <c r="I29" s="15">
        <f>+'ANEXO N° III-2 DT'!I24</f>
        <v>617163</v>
      </c>
      <c r="J29" s="15">
        <f>+'ANEXO N° III-2 DT'!J24</f>
        <v>0</v>
      </c>
      <c r="K29" s="15">
        <f>+'ANEXO N° III-2 DT'!K24</f>
        <v>0</v>
      </c>
      <c r="L29" s="60">
        <f t="shared" si="2"/>
        <v>617163</v>
      </c>
    </row>
    <row r="30" spans="1:12" ht="13.5" customHeight="1">
      <c r="A30" s="45"/>
      <c r="B30" s="10"/>
      <c r="C30" s="7" t="s">
        <v>60</v>
      </c>
      <c r="D30" s="15">
        <f>+'ANEXO N° III -1 RDR'!D27</f>
        <v>0</v>
      </c>
      <c r="E30" s="15">
        <f>+'ANEXO N° III -1 RDR'!E27</f>
        <v>0</v>
      </c>
      <c r="F30" s="15">
        <f>+'ANEXO N° III -1 RDR'!F27</f>
        <v>5420</v>
      </c>
      <c r="G30" s="15">
        <f>+'ANEXO N° III -1 RDR'!G27</f>
        <v>0</v>
      </c>
      <c r="H30" s="15">
        <f>+'ANEXO N° III -1 RDR'!H27</f>
        <v>0</v>
      </c>
      <c r="I30" s="15">
        <f>+'ANEXO N° III -1 RDR'!I27</f>
        <v>0</v>
      </c>
      <c r="J30" s="15">
        <f>+'ANEXO N° III -1 RDR'!J27</f>
        <v>0</v>
      </c>
      <c r="K30" s="15">
        <f>+'ANEXO N° III -1 RDR'!K27</f>
        <v>0</v>
      </c>
      <c r="L30" s="60">
        <f t="shared" si="2"/>
        <v>5420</v>
      </c>
    </row>
    <row r="31" spans="1:12" ht="13.5" customHeight="1">
      <c r="A31" s="45"/>
      <c r="B31" s="10"/>
      <c r="C31" s="7" t="s">
        <v>61</v>
      </c>
      <c r="D31" s="15">
        <f>+'ANEXO N° III -1 RDR'!D28</f>
        <v>0</v>
      </c>
      <c r="E31" s="15">
        <f>+'ANEXO N° III -1 RDR'!E28</f>
        <v>0</v>
      </c>
      <c r="F31" s="15">
        <f>+'ANEXO N° III -1 RDR'!F28</f>
        <v>101381</v>
      </c>
      <c r="G31" s="15">
        <f>+'ANEXO N° III -1 RDR'!G28</f>
        <v>0</v>
      </c>
      <c r="H31" s="15">
        <f>+'ANEXO N° III -1 RDR'!H28</f>
        <v>0</v>
      </c>
      <c r="I31" s="15">
        <f>+'ANEXO N° III -1 RDR'!I28</f>
        <v>8000</v>
      </c>
      <c r="J31" s="15">
        <f>+'ANEXO N° III -1 RDR'!J28</f>
        <v>0</v>
      </c>
      <c r="K31" s="15">
        <f>+'ANEXO N° III -1 RDR'!K28</f>
        <v>0</v>
      </c>
      <c r="L31" s="60">
        <f t="shared" si="2"/>
        <v>109381</v>
      </c>
    </row>
    <row r="32" spans="1:12" ht="13.5">
      <c r="A32" s="45"/>
      <c r="C32" s="6"/>
      <c r="D32" s="12"/>
      <c r="E32" s="12"/>
      <c r="F32" s="12"/>
      <c r="G32" s="12"/>
      <c r="H32" s="12"/>
      <c r="I32" s="12"/>
      <c r="J32" s="12"/>
      <c r="K32" s="12"/>
      <c r="L32" s="55"/>
    </row>
    <row r="33" spans="1:12" ht="18">
      <c r="A33" s="44" t="s">
        <v>29</v>
      </c>
      <c r="B33" s="10"/>
      <c r="C33" s="7"/>
      <c r="D33" s="12">
        <f>SUM(D34:D40)</f>
        <v>60000</v>
      </c>
      <c r="E33" s="12">
        <f aca="true" t="shared" si="3" ref="E33:K33">SUM(E34:E40)</f>
        <v>0</v>
      </c>
      <c r="F33" s="12">
        <f t="shared" si="3"/>
        <v>12413738</v>
      </c>
      <c r="G33" s="12">
        <f t="shared" si="3"/>
        <v>38825688</v>
      </c>
      <c r="H33" s="12">
        <f t="shared" si="3"/>
        <v>0</v>
      </c>
      <c r="I33" s="12">
        <f t="shared" si="3"/>
        <v>4766241</v>
      </c>
      <c r="J33" s="12">
        <f t="shared" si="3"/>
        <v>0</v>
      </c>
      <c r="K33" s="12">
        <f t="shared" si="3"/>
        <v>0</v>
      </c>
      <c r="L33" s="55">
        <f>SUM(L34:L40)</f>
        <v>56065667</v>
      </c>
    </row>
    <row r="34" spans="1:12" ht="13.5" customHeight="1">
      <c r="A34" s="44"/>
      <c r="B34" s="10"/>
      <c r="C34" s="7" t="s">
        <v>62</v>
      </c>
      <c r="D34" s="15">
        <f>+'ANEXO N° III -1 RDR'!D31+'ANEXO N° III-2 DT'!D27</f>
        <v>0</v>
      </c>
      <c r="E34" s="15">
        <f>+'ANEXO N° III -1 RDR'!E31+'ANEXO N° III-2 DT'!E27</f>
        <v>0</v>
      </c>
      <c r="F34" s="15">
        <f>+'ANEXO N° III -1 RDR'!F31+'ANEXO N° III-2 DT'!F27</f>
        <v>0</v>
      </c>
      <c r="G34" s="15">
        <f>+'ANEXO N° III -1 RDR'!G31+'ANEXO N° III-2 DT'!G27</f>
        <v>38825688</v>
      </c>
      <c r="H34" s="15">
        <f>+'ANEXO N° III -1 RDR'!H31+'ANEXO N° III-2 DT'!H27</f>
        <v>0</v>
      </c>
      <c r="I34" s="15">
        <f>+'ANEXO N° III -1 RDR'!I31+'ANEXO N° III-2 DT'!I27</f>
        <v>2812176</v>
      </c>
      <c r="J34" s="15">
        <f>+'ANEXO N° III -1 RDR'!J31+'ANEXO N° III-2 DT'!J27</f>
        <v>0</v>
      </c>
      <c r="K34" s="15">
        <f>+'ANEXO N° III -1 RDR'!K31+'ANEXO N° III-2 DT'!K27</f>
        <v>0</v>
      </c>
      <c r="L34" s="60">
        <f aca="true" t="shared" si="4" ref="L34:L40">SUM(D34:K34)</f>
        <v>41637864</v>
      </c>
    </row>
    <row r="35" spans="1:12" ht="13.5" customHeight="1">
      <c r="A35" s="44"/>
      <c r="B35" s="10"/>
      <c r="C35" s="7" t="s">
        <v>63</v>
      </c>
      <c r="D35" s="15">
        <f>+'ANEXO N° III -1 RDR'!D32</f>
        <v>60000</v>
      </c>
      <c r="E35" s="15">
        <f>+'ANEXO N° III -1 RDR'!E32</f>
        <v>0</v>
      </c>
      <c r="F35" s="15">
        <f>+'ANEXO N° III -1 RDR'!F32</f>
        <v>984000</v>
      </c>
      <c r="G35" s="15">
        <f>+'ANEXO N° III -1 RDR'!G32</f>
        <v>0</v>
      </c>
      <c r="H35" s="15">
        <f>+'ANEXO N° III -1 RDR'!H32</f>
        <v>0</v>
      </c>
      <c r="I35" s="15">
        <f>+'ANEXO N° III -1 RDR'!I32</f>
        <v>1330403</v>
      </c>
      <c r="J35" s="15">
        <f>+'ANEXO N° III -1 RDR'!J32</f>
        <v>0</v>
      </c>
      <c r="K35" s="15">
        <f>+'ANEXO N° III -1 RDR'!K32</f>
        <v>0</v>
      </c>
      <c r="L35" s="60">
        <f t="shared" si="4"/>
        <v>2374403</v>
      </c>
    </row>
    <row r="36" spans="1:12" ht="13.5" customHeight="1">
      <c r="A36" s="44"/>
      <c r="B36" s="10"/>
      <c r="C36" s="7" t="s">
        <v>64</v>
      </c>
      <c r="D36" s="15">
        <f>+'ANEXO N° III -1 RDR'!D33</f>
        <v>0</v>
      </c>
      <c r="E36" s="15">
        <f>+'ANEXO N° III -1 RDR'!E33</f>
        <v>0</v>
      </c>
      <c r="F36" s="15">
        <f>+'ANEXO N° III -1 RDR'!F33</f>
        <v>565955</v>
      </c>
      <c r="G36" s="15">
        <f>+'ANEXO N° III -1 RDR'!G33</f>
        <v>0</v>
      </c>
      <c r="H36" s="15">
        <f>+'ANEXO N° III -1 RDR'!H33</f>
        <v>0</v>
      </c>
      <c r="I36" s="15">
        <f>+'ANEXO N° III -1 RDR'!I33</f>
        <v>4500</v>
      </c>
      <c r="J36" s="15">
        <f>+'ANEXO N° III -1 RDR'!J33</f>
        <v>0</v>
      </c>
      <c r="K36" s="15">
        <f>+'ANEXO N° III -1 RDR'!K33</f>
        <v>0</v>
      </c>
      <c r="L36" s="60">
        <f t="shared" si="4"/>
        <v>570455</v>
      </c>
    </row>
    <row r="37" spans="1:12" ht="13.5" customHeight="1">
      <c r="A37" s="44"/>
      <c r="B37" s="10"/>
      <c r="C37" s="7" t="s">
        <v>65</v>
      </c>
      <c r="D37" s="15">
        <f>+'ANEXO N° III -1 RDR'!D34</f>
        <v>0</v>
      </c>
      <c r="E37" s="15">
        <f>+'ANEXO N° III -1 RDR'!E34</f>
        <v>0</v>
      </c>
      <c r="F37" s="15">
        <f>+'ANEXO N° III -1 RDR'!F34</f>
        <v>150000</v>
      </c>
      <c r="G37" s="15">
        <f>+'ANEXO N° III -1 RDR'!G34</f>
        <v>0</v>
      </c>
      <c r="H37" s="15">
        <f>+'ANEXO N° III -1 RDR'!H34</f>
        <v>0</v>
      </c>
      <c r="I37" s="15">
        <f>+'ANEXO N° III -1 RDR'!I34</f>
        <v>450000</v>
      </c>
      <c r="J37" s="15">
        <f>+'ANEXO N° III -1 RDR'!J34</f>
        <v>0</v>
      </c>
      <c r="K37" s="15">
        <f>+'ANEXO N° III -1 RDR'!K34</f>
        <v>0</v>
      </c>
      <c r="L37" s="60">
        <f t="shared" si="4"/>
        <v>600000</v>
      </c>
    </row>
    <row r="38" spans="1:12" ht="13.5" customHeight="1">
      <c r="A38" s="44"/>
      <c r="B38" s="10"/>
      <c r="C38" s="7" t="s">
        <v>66</v>
      </c>
      <c r="D38" s="15">
        <f>+'ANEXO N° III-2 DT'!D28</f>
        <v>0</v>
      </c>
      <c r="E38" s="15">
        <f>+'ANEXO N° III-2 DT'!E28</f>
        <v>0</v>
      </c>
      <c r="F38" s="15">
        <f>+'ANEXO N° III-2 DT'!F28</f>
        <v>10178000</v>
      </c>
      <c r="G38" s="15">
        <f>+'ANEXO N° III-2 DT'!G28</f>
        <v>0</v>
      </c>
      <c r="H38" s="15">
        <f>+'ANEXO N° III-2 DT'!H28</f>
        <v>0</v>
      </c>
      <c r="I38" s="15">
        <f>+'ANEXO N° III-2 DT'!I28</f>
        <v>0</v>
      </c>
      <c r="J38" s="15">
        <f>+'ANEXO N° III-2 DT'!J28</f>
        <v>0</v>
      </c>
      <c r="K38" s="15">
        <f>+'ANEXO N° III-2 DT'!K28</f>
        <v>0</v>
      </c>
      <c r="L38" s="60">
        <f t="shared" si="4"/>
        <v>10178000</v>
      </c>
    </row>
    <row r="39" spans="1:12" ht="13.5" customHeight="1">
      <c r="A39" s="44"/>
      <c r="B39" s="10"/>
      <c r="C39" s="7" t="s">
        <v>67</v>
      </c>
      <c r="D39" s="15">
        <f>+'ANEXO N° III -1 RDR'!D35</f>
        <v>0</v>
      </c>
      <c r="E39" s="15">
        <f>+'ANEXO N° III -1 RDR'!E35</f>
        <v>0</v>
      </c>
      <c r="F39" s="15">
        <f>+'ANEXO N° III -1 RDR'!F35</f>
        <v>503408</v>
      </c>
      <c r="G39" s="15">
        <f>+'ANEXO N° III -1 RDR'!G35</f>
        <v>0</v>
      </c>
      <c r="H39" s="15">
        <f>+'ANEXO N° III -1 RDR'!H35</f>
        <v>0</v>
      </c>
      <c r="I39" s="15">
        <f>+'ANEXO N° III -1 RDR'!I35</f>
        <v>20000</v>
      </c>
      <c r="J39" s="15">
        <f>+'ANEXO N° III -1 RDR'!J35</f>
        <v>0</v>
      </c>
      <c r="K39" s="15">
        <f>+'ANEXO N° III -1 RDR'!K35</f>
        <v>0</v>
      </c>
      <c r="L39" s="60">
        <f t="shared" si="4"/>
        <v>523408</v>
      </c>
    </row>
    <row r="40" spans="1:12" ht="13.5" customHeight="1">
      <c r="A40" s="44"/>
      <c r="B40" s="10"/>
      <c r="C40" s="7" t="s">
        <v>68</v>
      </c>
      <c r="D40" s="15">
        <f>+'ANEXO N° III -1 RDR'!D36+'ANEXO N° III-2 DT'!D29</f>
        <v>0</v>
      </c>
      <c r="E40" s="15">
        <f>+'ANEXO N° III -1 RDR'!E36+'ANEXO N° III-2 DT'!E29</f>
        <v>0</v>
      </c>
      <c r="F40" s="15">
        <f>+'ANEXO N° III -1 RDR'!F36+'ANEXO N° III-2 DT'!F29</f>
        <v>32375</v>
      </c>
      <c r="G40" s="15">
        <f>+'ANEXO N° III -1 RDR'!G36+'ANEXO N° III-2 DT'!G29</f>
        <v>0</v>
      </c>
      <c r="H40" s="15">
        <f>+'ANEXO N° III -1 RDR'!H36+'ANEXO N° III-2 DT'!H29</f>
        <v>0</v>
      </c>
      <c r="I40" s="15">
        <f>+'ANEXO N° III -1 RDR'!I36+'ANEXO N° III-2 DT'!I29</f>
        <v>149162</v>
      </c>
      <c r="J40" s="15">
        <f>+'ANEXO N° III -1 RDR'!J36+'ANEXO N° III-2 DT'!J29</f>
        <v>0</v>
      </c>
      <c r="K40" s="15">
        <f>+'ANEXO N° III -1 RDR'!K36+'ANEXO N° III-2 DT'!K29</f>
        <v>0</v>
      </c>
      <c r="L40" s="60">
        <f t="shared" si="4"/>
        <v>181537</v>
      </c>
    </row>
    <row r="41" spans="1:12" ht="13.5">
      <c r="A41" s="46"/>
      <c r="B41" s="2"/>
      <c r="C41" s="3"/>
      <c r="D41" s="16"/>
      <c r="E41" s="16"/>
      <c r="F41" s="16"/>
      <c r="G41" s="16"/>
      <c r="H41" s="16"/>
      <c r="I41" s="16"/>
      <c r="J41" s="16"/>
      <c r="K41" s="16"/>
      <c r="L41" s="56"/>
    </row>
    <row r="42" spans="1:12" ht="18">
      <c r="A42" s="44" t="s">
        <v>30</v>
      </c>
      <c r="B42" s="4"/>
      <c r="C42" s="4"/>
      <c r="D42" s="12">
        <f>+D43+D44</f>
        <v>0</v>
      </c>
      <c r="E42" s="12">
        <f>+E43+E44</f>
        <v>0</v>
      </c>
      <c r="F42" s="12">
        <f aca="true" t="shared" si="5" ref="F42:K42">+F43+F44</f>
        <v>65000</v>
      </c>
      <c r="G42" s="12">
        <f t="shared" si="5"/>
        <v>0</v>
      </c>
      <c r="H42" s="12">
        <f t="shared" si="5"/>
        <v>0</v>
      </c>
      <c r="I42" s="12">
        <f t="shared" si="5"/>
        <v>135000</v>
      </c>
      <c r="J42" s="12">
        <f t="shared" si="5"/>
        <v>0</v>
      </c>
      <c r="K42" s="12">
        <f t="shared" si="5"/>
        <v>0</v>
      </c>
      <c r="L42" s="55">
        <f>+L43+L44</f>
        <v>200000</v>
      </c>
    </row>
    <row r="43" spans="1:12" ht="15" customHeight="1">
      <c r="A43" s="44"/>
      <c r="B43" s="4"/>
      <c r="C43" s="7" t="s">
        <v>48</v>
      </c>
      <c r="D43" s="15">
        <f>+'ANEXO N° III -1 RDR'!D39</f>
        <v>0</v>
      </c>
      <c r="E43" s="15">
        <f>+'ANEXO N° III -1 RDR'!E39</f>
        <v>0</v>
      </c>
      <c r="F43" s="15">
        <f>+'ANEXO N° III -1 RDR'!F39</f>
        <v>65000</v>
      </c>
      <c r="G43" s="15">
        <f>+'ANEXO N° III -1 RDR'!G39</f>
        <v>0</v>
      </c>
      <c r="H43" s="15">
        <f>+'ANEXO N° III -1 RDR'!H39</f>
        <v>0</v>
      </c>
      <c r="I43" s="15">
        <f>+'ANEXO N° III -1 RDR'!I39</f>
        <v>40000</v>
      </c>
      <c r="J43" s="15">
        <f>+'ANEXO N° III -1 RDR'!J39</f>
        <v>0</v>
      </c>
      <c r="K43" s="15">
        <f>+'ANEXO N° III -1 RDR'!K39</f>
        <v>0</v>
      </c>
      <c r="L43" s="60">
        <f>SUM(D43:K43)</f>
        <v>105000</v>
      </c>
    </row>
    <row r="44" spans="1:12" ht="15" customHeight="1">
      <c r="A44" s="46"/>
      <c r="C44" s="7" t="s">
        <v>37</v>
      </c>
      <c r="D44" s="15">
        <f>+'ANEXO N° III-2 DT'!D32</f>
        <v>0</v>
      </c>
      <c r="E44" s="15">
        <f>+'ANEXO N° III-2 DT'!E32</f>
        <v>0</v>
      </c>
      <c r="F44" s="15">
        <f>+'ANEXO N° III-2 DT'!F32</f>
        <v>0</v>
      </c>
      <c r="G44" s="15">
        <f>+'ANEXO N° III-2 DT'!G32</f>
        <v>0</v>
      </c>
      <c r="H44" s="15">
        <f>+'ANEXO N° III-2 DT'!H32</f>
        <v>0</v>
      </c>
      <c r="I44" s="15">
        <f>+'ANEXO N° III-2 DT'!I32</f>
        <v>95000</v>
      </c>
      <c r="J44" s="15">
        <f>+'ANEXO N° III-2 DT'!J32</f>
        <v>0</v>
      </c>
      <c r="K44" s="15">
        <f>+'ANEXO N° III-2 DT'!K32</f>
        <v>0</v>
      </c>
      <c r="L44" s="60">
        <f>SUM(D44:K44)</f>
        <v>95000</v>
      </c>
    </row>
    <row r="45" spans="1:12" ht="16.5" thickBot="1">
      <c r="A45" s="79"/>
      <c r="B45" s="80"/>
      <c r="C45" s="86" t="s">
        <v>1</v>
      </c>
      <c r="D45" s="81">
        <f aca="true" t="shared" si="6" ref="D45:L45">+D42+D33+D15</f>
        <v>5061377</v>
      </c>
      <c r="E45" s="81">
        <f t="shared" si="6"/>
        <v>14714</v>
      </c>
      <c r="F45" s="81">
        <f t="shared" si="6"/>
        <v>15067188</v>
      </c>
      <c r="G45" s="81">
        <f t="shared" si="6"/>
        <v>38825688</v>
      </c>
      <c r="H45" s="81">
        <f t="shared" si="6"/>
        <v>6348514</v>
      </c>
      <c r="I45" s="81">
        <f t="shared" si="6"/>
        <v>41130096</v>
      </c>
      <c r="J45" s="81">
        <f t="shared" si="6"/>
        <v>0</v>
      </c>
      <c r="K45" s="81">
        <f t="shared" si="6"/>
        <v>0</v>
      </c>
      <c r="L45" s="82">
        <f t="shared" si="6"/>
        <v>106447577</v>
      </c>
    </row>
    <row r="46" ht="13.5" thickTop="1"/>
    <row r="49" ht="12.75">
      <c r="L49" s="35"/>
    </row>
    <row r="50" ht="12.75">
      <c r="L50" s="35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5118110236220472" right="0.4330708661417323" top="0.7086614173228347" bottom="0.7086614173228347" header="0" footer="0"/>
  <pageSetup fitToHeight="3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40"/>
  <sheetViews>
    <sheetView showZeros="0" zoomScale="70" zoomScaleNormal="70" zoomScalePageLayoutView="0" workbookViewId="0" topLeftCell="A1">
      <pane xSplit="3" ySplit="13" topLeftCell="D38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F44" sqref="F44"/>
    </sheetView>
  </sheetViews>
  <sheetFormatPr defaultColWidth="11.421875" defaultRowHeight="12.75"/>
  <cols>
    <col min="1" max="1" width="2.7109375" style="35" customWidth="1"/>
    <col min="2" max="2" width="4.140625" style="35" customWidth="1"/>
    <col min="3" max="3" width="98.57421875" style="35" customWidth="1"/>
    <col min="4" max="4" width="15.8515625" style="35" customWidth="1"/>
    <col min="5" max="5" width="17.00390625" style="35" customWidth="1"/>
    <col min="6" max="6" width="12.28125" style="35" customWidth="1"/>
    <col min="7" max="7" width="15.57421875" style="35" customWidth="1"/>
    <col min="8" max="8" width="14.140625" style="35" customWidth="1"/>
    <col min="9" max="9" width="15.421875" style="35" customWidth="1"/>
    <col min="10" max="10" width="15.28125" style="35" customWidth="1"/>
    <col min="11" max="11" width="14.00390625" style="35" customWidth="1"/>
    <col min="12" max="12" width="13.57421875" style="35" customWidth="1"/>
    <col min="13" max="13" width="4.421875" style="35" customWidth="1"/>
    <col min="14" max="16384" width="11.421875" style="35" customWidth="1"/>
  </cols>
  <sheetData>
    <row r="1" spans="1:12" s="62" customFormat="1" ht="18">
      <c r="A1" s="163" t="s">
        <v>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="47" customFormat="1" ht="13.5" thickBot="1"/>
    <row r="3" spans="1:12" s="47" customFormat="1" ht="17.25" thickTop="1">
      <c r="A3" s="63"/>
      <c r="B3" s="64"/>
      <c r="C3" s="64"/>
      <c r="D3" s="64"/>
      <c r="E3" s="64"/>
      <c r="F3" s="64"/>
      <c r="G3" s="64"/>
      <c r="H3" s="64"/>
      <c r="I3" s="39"/>
      <c r="J3" s="39"/>
      <c r="K3" s="39"/>
      <c r="L3" s="65"/>
    </row>
    <row r="4" spans="1:12" s="47" customFormat="1" ht="16.5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3"/>
    </row>
    <row r="5" spans="1:12" s="47" customFormat="1" ht="15.75">
      <c r="A5" s="166" t="s">
        <v>26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s="47" customFormat="1" ht="15.75">
      <c r="A6" s="166" t="s">
        <v>35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1:12" s="47" customFormat="1" ht="16.5">
      <c r="A7" s="169" t="s">
        <v>22</v>
      </c>
      <c r="B7" s="170"/>
      <c r="C7" s="170"/>
      <c r="D7" s="170"/>
      <c r="E7" s="170"/>
      <c r="F7" s="170"/>
      <c r="G7" s="170"/>
      <c r="H7" s="170"/>
      <c r="I7" s="171"/>
      <c r="J7" s="171"/>
      <c r="K7" s="171"/>
      <c r="L7" s="172"/>
    </row>
    <row r="8" spans="1:12" s="47" customFormat="1" ht="18">
      <c r="A8" s="66"/>
      <c r="F8" s="47" t="s">
        <v>25</v>
      </c>
      <c r="H8" s="67"/>
      <c r="K8" s="67" t="s">
        <v>12</v>
      </c>
      <c r="L8" s="68"/>
    </row>
    <row r="9" spans="1:12" s="47" customFormat="1" ht="13.5" thickBo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49"/>
    </row>
    <row r="10" spans="1:12" s="47" customFormat="1" ht="13.5" thickTop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ht="17.25" thickBot="1">
      <c r="G11" s="71" t="s">
        <v>4</v>
      </c>
    </row>
    <row r="12" spans="1:12" s="47" customFormat="1" ht="17.25" customHeight="1" thickTop="1">
      <c r="A12" s="128"/>
      <c r="B12" s="129"/>
      <c r="C12" s="130"/>
      <c r="D12" s="164" t="s">
        <v>32</v>
      </c>
      <c r="E12" s="164"/>
      <c r="F12" s="164"/>
      <c r="G12" s="164"/>
      <c r="H12" s="164"/>
      <c r="I12" s="164"/>
      <c r="J12" s="164"/>
      <c r="K12" s="164"/>
      <c r="L12" s="165"/>
    </row>
    <row r="13" spans="1:12" s="47" customFormat="1" ht="57.75" customHeight="1">
      <c r="A13" s="160" t="s">
        <v>0</v>
      </c>
      <c r="B13" s="161"/>
      <c r="C13" s="162"/>
      <c r="D13" s="131" t="s">
        <v>6</v>
      </c>
      <c r="E13" s="131" t="s">
        <v>15</v>
      </c>
      <c r="F13" s="131" t="s">
        <v>7</v>
      </c>
      <c r="G13" s="131" t="s">
        <v>20</v>
      </c>
      <c r="H13" s="131" t="s">
        <v>19</v>
      </c>
      <c r="I13" s="131" t="s">
        <v>28</v>
      </c>
      <c r="J13" s="131" t="s">
        <v>31</v>
      </c>
      <c r="K13" s="131" t="s">
        <v>17</v>
      </c>
      <c r="L13" s="132" t="s">
        <v>1</v>
      </c>
    </row>
    <row r="14" spans="1:12" s="14" customFormat="1" ht="13.5" customHeight="1">
      <c r="A14" s="72"/>
      <c r="B14" s="73"/>
      <c r="C14" s="74"/>
      <c r="D14" s="75"/>
      <c r="E14" s="75"/>
      <c r="F14" s="75"/>
      <c r="G14" s="75"/>
      <c r="H14" s="75"/>
      <c r="I14" s="75"/>
      <c r="J14" s="75"/>
      <c r="K14" s="75"/>
      <c r="L14" s="76"/>
    </row>
    <row r="15" spans="1:12" s="14" customFormat="1" ht="18">
      <c r="A15" s="44" t="s">
        <v>14</v>
      </c>
      <c r="B15" s="1"/>
      <c r="C15" s="5"/>
      <c r="D15" s="11">
        <f>+D16</f>
        <v>5001377</v>
      </c>
      <c r="E15" s="11">
        <f>+E16</f>
        <v>14714</v>
      </c>
      <c r="F15" s="11">
        <f>+F16</f>
        <v>2588450</v>
      </c>
      <c r="G15" s="11">
        <f aca="true" t="shared" si="0" ref="G15:L15">+G16</f>
        <v>0</v>
      </c>
      <c r="H15" s="11">
        <f t="shared" si="0"/>
        <v>6348514</v>
      </c>
      <c r="I15" s="11">
        <f t="shared" si="0"/>
        <v>13400462</v>
      </c>
      <c r="J15" s="11">
        <f t="shared" si="0"/>
        <v>0</v>
      </c>
      <c r="K15" s="11">
        <f t="shared" si="0"/>
        <v>0</v>
      </c>
      <c r="L15" s="54">
        <f t="shared" si="0"/>
        <v>27353517</v>
      </c>
    </row>
    <row r="16" spans="1:12" s="14" customFormat="1" ht="15" customHeight="1">
      <c r="A16" s="45"/>
      <c r="B16" s="22" t="s">
        <v>13</v>
      </c>
      <c r="C16" s="93"/>
      <c r="D16" s="11">
        <f>SUM(D17:D28)</f>
        <v>5001377</v>
      </c>
      <c r="E16" s="11">
        <f>SUM(E17:E28)</f>
        <v>14714</v>
      </c>
      <c r="F16" s="11">
        <f>SUM(F17:F28)</f>
        <v>2588450</v>
      </c>
      <c r="G16" s="11">
        <f aca="true" t="shared" si="1" ref="G16:L16">SUM(G17:G28)</f>
        <v>0</v>
      </c>
      <c r="H16" s="11">
        <f t="shared" si="1"/>
        <v>6348514</v>
      </c>
      <c r="I16" s="11">
        <f>SUM(I17:I28)</f>
        <v>13400462</v>
      </c>
      <c r="J16" s="11">
        <f t="shared" si="1"/>
        <v>0</v>
      </c>
      <c r="K16" s="11">
        <f t="shared" si="1"/>
        <v>0</v>
      </c>
      <c r="L16" s="54">
        <f t="shared" si="1"/>
        <v>27353517</v>
      </c>
    </row>
    <row r="17" spans="1:12" s="14" customFormat="1" ht="13.5" customHeight="1">
      <c r="A17" s="45"/>
      <c r="B17" s="10"/>
      <c r="C17" s="7" t="s">
        <v>51</v>
      </c>
      <c r="D17" s="15">
        <v>3392557</v>
      </c>
      <c r="E17" s="15"/>
      <c r="F17" s="15"/>
      <c r="G17" s="15"/>
      <c r="H17" s="15">
        <v>6110193</v>
      </c>
      <c r="I17" s="15"/>
      <c r="J17" s="15"/>
      <c r="K17" s="15"/>
      <c r="L17" s="60">
        <f>SUM(D17:K17)</f>
        <v>9502750</v>
      </c>
    </row>
    <row r="18" spans="1:12" s="14" customFormat="1" ht="13.5" customHeight="1">
      <c r="A18" s="45"/>
      <c r="B18" s="10"/>
      <c r="C18" s="7" t="s">
        <v>52</v>
      </c>
      <c r="D18" s="15"/>
      <c r="E18" s="15"/>
      <c r="F18" s="15"/>
      <c r="G18" s="15"/>
      <c r="H18" s="15"/>
      <c r="I18" s="15">
        <v>285323</v>
      </c>
      <c r="J18" s="15"/>
      <c r="K18" s="15"/>
      <c r="L18" s="60">
        <f aca="true" t="shared" si="2" ref="L18:L28">SUM(D18:K18)</f>
        <v>285323</v>
      </c>
    </row>
    <row r="19" spans="1:12" s="47" customFormat="1" ht="13.5" customHeight="1">
      <c r="A19" s="45"/>
      <c r="B19" s="10"/>
      <c r="C19" s="7" t="s">
        <v>53</v>
      </c>
      <c r="D19" s="15"/>
      <c r="E19" s="15"/>
      <c r="F19" s="15">
        <v>400000</v>
      </c>
      <c r="G19" s="15"/>
      <c r="H19" s="15"/>
      <c r="I19" s="15"/>
      <c r="J19" s="15"/>
      <c r="K19" s="15"/>
      <c r="L19" s="60">
        <f t="shared" si="2"/>
        <v>400000</v>
      </c>
    </row>
    <row r="20" spans="1:12" ht="13.5" customHeight="1">
      <c r="A20" s="45"/>
      <c r="B20" s="10"/>
      <c r="C20" s="7" t="s">
        <v>54</v>
      </c>
      <c r="D20" s="15"/>
      <c r="E20" s="15"/>
      <c r="F20" s="15">
        <v>457132</v>
      </c>
      <c r="G20" s="15"/>
      <c r="H20" s="15"/>
      <c r="I20" s="15">
        <v>6307224</v>
      </c>
      <c r="J20" s="15"/>
      <c r="K20" s="15"/>
      <c r="L20" s="60">
        <f t="shared" si="2"/>
        <v>6764356</v>
      </c>
    </row>
    <row r="21" spans="1:14" ht="13.5" customHeight="1">
      <c r="A21" s="45"/>
      <c r="B21" s="10"/>
      <c r="C21" s="7" t="s">
        <v>55</v>
      </c>
      <c r="D21" s="15">
        <v>20917</v>
      </c>
      <c r="E21" s="15"/>
      <c r="F21" s="15">
        <v>95191</v>
      </c>
      <c r="G21" s="15"/>
      <c r="H21" s="15"/>
      <c r="I21" s="15">
        <v>3630425</v>
      </c>
      <c r="J21" s="15"/>
      <c r="K21" s="15"/>
      <c r="L21" s="60">
        <f t="shared" si="2"/>
        <v>3746533</v>
      </c>
      <c r="M21" s="78"/>
      <c r="N21" s="95"/>
    </row>
    <row r="22" spans="1:13" ht="13.5" customHeight="1">
      <c r="A22" s="45"/>
      <c r="B22" s="10"/>
      <c r="C22" s="7" t="s">
        <v>49</v>
      </c>
      <c r="D22" s="15"/>
      <c r="E22" s="15"/>
      <c r="F22" s="15"/>
      <c r="G22" s="15"/>
      <c r="H22" s="15"/>
      <c r="I22" s="15">
        <v>98644</v>
      </c>
      <c r="J22" s="15"/>
      <c r="K22" s="15"/>
      <c r="L22" s="60">
        <f t="shared" si="2"/>
        <v>98644</v>
      </c>
      <c r="M22" s="47"/>
    </row>
    <row r="23" spans="1:12" ht="13.5" customHeight="1">
      <c r="A23" s="45"/>
      <c r="B23" s="10"/>
      <c r="C23" s="7" t="s">
        <v>47</v>
      </c>
      <c r="D23" s="15"/>
      <c r="E23" s="15">
        <v>14714</v>
      </c>
      <c r="F23" s="15">
        <f>60350+43600+386100</f>
        <v>490050</v>
      </c>
      <c r="G23" s="15"/>
      <c r="H23" s="15">
        <v>30000</v>
      </c>
      <c r="I23" s="15">
        <f>12000+55200+206000+358000+30000+40000+889823+28323+70907+227019+21250+10269+38161+47007+27494+28300</f>
        <v>2089753</v>
      </c>
      <c r="J23" s="15"/>
      <c r="K23" s="15"/>
      <c r="L23" s="60">
        <f t="shared" si="2"/>
        <v>2624517</v>
      </c>
    </row>
    <row r="24" spans="1:12" ht="13.5" customHeight="1">
      <c r="A24" s="45"/>
      <c r="B24" s="10"/>
      <c r="C24" s="7" t="s">
        <v>50</v>
      </c>
      <c r="D24" s="15">
        <f>12600+11900+18200+2800</f>
        <v>45500</v>
      </c>
      <c r="E24" s="15"/>
      <c r="F24" s="15">
        <v>60000</v>
      </c>
      <c r="G24" s="15"/>
      <c r="H24" s="15"/>
      <c r="I24" s="15">
        <f>13000+17070</f>
        <v>30070</v>
      </c>
      <c r="J24" s="15"/>
      <c r="K24" s="15"/>
      <c r="L24" s="60">
        <f t="shared" si="2"/>
        <v>135570</v>
      </c>
    </row>
    <row r="25" spans="1:12" ht="13.5" customHeight="1">
      <c r="A25" s="45"/>
      <c r="B25" s="10"/>
      <c r="C25" s="7" t="s">
        <v>57</v>
      </c>
      <c r="D25" s="15"/>
      <c r="E25" s="15"/>
      <c r="F25" s="15"/>
      <c r="G25" s="15"/>
      <c r="H25" s="15"/>
      <c r="I25" s="15">
        <v>381023</v>
      </c>
      <c r="J25" s="15"/>
      <c r="K25" s="15"/>
      <c r="L25" s="60">
        <f t="shared" si="2"/>
        <v>381023</v>
      </c>
    </row>
    <row r="26" spans="1:12" ht="13.5" customHeight="1">
      <c r="A26" s="45"/>
      <c r="B26" s="10"/>
      <c r="C26" s="7" t="s">
        <v>58</v>
      </c>
      <c r="D26" s="15">
        <f>593451+263320+685632</f>
        <v>1542403</v>
      </c>
      <c r="E26" s="15"/>
      <c r="F26" s="15">
        <f>243908+93300+642068</f>
        <v>979276</v>
      </c>
      <c r="G26" s="15"/>
      <c r="H26" s="15">
        <f>154803+53518</f>
        <v>208321</v>
      </c>
      <c r="I26" s="15">
        <f>30000+540000</f>
        <v>570000</v>
      </c>
      <c r="J26" s="15"/>
      <c r="K26" s="15"/>
      <c r="L26" s="60">
        <f t="shared" si="2"/>
        <v>3300000</v>
      </c>
    </row>
    <row r="27" spans="1:12" ht="13.5" customHeight="1">
      <c r="A27" s="45"/>
      <c r="B27" s="10"/>
      <c r="C27" s="7" t="s">
        <v>60</v>
      </c>
      <c r="D27" s="15"/>
      <c r="E27" s="15"/>
      <c r="F27" s="15">
        <v>5420</v>
      </c>
      <c r="G27" s="15"/>
      <c r="H27" s="15"/>
      <c r="I27" s="15"/>
      <c r="J27" s="15"/>
      <c r="K27" s="15"/>
      <c r="L27" s="60">
        <f t="shared" si="2"/>
        <v>5420</v>
      </c>
    </row>
    <row r="28" spans="1:12" ht="13.5" customHeight="1">
      <c r="A28" s="45"/>
      <c r="B28" s="10"/>
      <c r="C28" s="7" t="s">
        <v>61</v>
      </c>
      <c r="D28" s="15"/>
      <c r="E28" s="15"/>
      <c r="F28" s="15">
        <v>101381</v>
      </c>
      <c r="G28" s="15"/>
      <c r="H28" s="15"/>
      <c r="I28" s="15">
        <v>8000</v>
      </c>
      <c r="J28" s="15"/>
      <c r="K28" s="15"/>
      <c r="L28" s="60">
        <f t="shared" si="2"/>
        <v>109381</v>
      </c>
    </row>
    <row r="29" spans="1:12" ht="13.5" customHeight="1">
      <c r="A29" s="45"/>
      <c r="B29" s="13"/>
      <c r="C29" s="6"/>
      <c r="D29" s="12"/>
      <c r="E29" s="12"/>
      <c r="F29" s="12"/>
      <c r="G29" s="12"/>
      <c r="H29" s="12"/>
      <c r="I29" s="12"/>
      <c r="J29" s="12"/>
      <c r="K29" s="12"/>
      <c r="L29" s="55"/>
    </row>
    <row r="30" spans="1:12" ht="18">
      <c r="A30" s="44" t="s">
        <v>29</v>
      </c>
      <c r="B30" s="10"/>
      <c r="C30" s="7"/>
      <c r="D30" s="12">
        <f>SUM(D31:D36)</f>
        <v>60000</v>
      </c>
      <c r="E30" s="12">
        <f>SUM(E31:E36)</f>
        <v>0</v>
      </c>
      <c r="F30" s="12">
        <f>SUM(F31:F36)</f>
        <v>2203363</v>
      </c>
      <c r="G30" s="12">
        <f aca="true" t="shared" si="3" ref="G30:L30">SUM(G31:G36)</f>
        <v>0</v>
      </c>
      <c r="H30" s="12">
        <f t="shared" si="3"/>
        <v>0</v>
      </c>
      <c r="I30" s="12">
        <f t="shared" si="3"/>
        <v>3134249</v>
      </c>
      <c r="J30" s="12">
        <f t="shared" si="3"/>
        <v>0</v>
      </c>
      <c r="K30" s="12">
        <f t="shared" si="3"/>
        <v>0</v>
      </c>
      <c r="L30" s="55">
        <f t="shared" si="3"/>
        <v>5397612</v>
      </c>
    </row>
    <row r="31" spans="1:12" ht="13.5" customHeight="1">
      <c r="A31" s="45"/>
      <c r="B31" s="10"/>
      <c r="C31" s="7" t="s">
        <v>62</v>
      </c>
      <c r="D31" s="15"/>
      <c r="E31" s="15"/>
      <c r="F31" s="15"/>
      <c r="G31" s="15"/>
      <c r="H31" s="15"/>
      <c r="I31" s="15">
        <v>1180184</v>
      </c>
      <c r="J31" s="15"/>
      <c r="K31" s="15"/>
      <c r="L31" s="60">
        <f aca="true" t="shared" si="4" ref="L31:L36">SUM(D31:K31)</f>
        <v>1180184</v>
      </c>
    </row>
    <row r="32" spans="1:12" ht="13.5" customHeight="1">
      <c r="A32" s="45"/>
      <c r="B32" s="10"/>
      <c r="C32" s="7" t="s">
        <v>63</v>
      </c>
      <c r="D32" s="15">
        <f>20000+40000</f>
        <v>60000</v>
      </c>
      <c r="E32" s="15"/>
      <c r="F32" s="15">
        <f>201000+783000</f>
        <v>984000</v>
      </c>
      <c r="G32" s="15"/>
      <c r="H32" s="15"/>
      <c r="I32" s="15">
        <v>1330403</v>
      </c>
      <c r="J32" s="15"/>
      <c r="K32" s="15"/>
      <c r="L32" s="60">
        <f t="shared" si="4"/>
        <v>2374403</v>
      </c>
    </row>
    <row r="33" spans="1:12" ht="13.5" customHeight="1">
      <c r="A33" s="45"/>
      <c r="B33" s="10"/>
      <c r="C33" s="7" t="s">
        <v>64</v>
      </c>
      <c r="D33" s="15"/>
      <c r="E33" s="15"/>
      <c r="F33" s="15">
        <f>376933+189022</f>
        <v>565955</v>
      </c>
      <c r="G33" s="15"/>
      <c r="H33" s="15"/>
      <c r="I33" s="15">
        <v>4500</v>
      </c>
      <c r="J33" s="15"/>
      <c r="K33" s="15"/>
      <c r="L33" s="60">
        <f t="shared" si="4"/>
        <v>570455</v>
      </c>
    </row>
    <row r="34" spans="1:12" ht="13.5" customHeight="1">
      <c r="A34" s="45"/>
      <c r="B34" s="10"/>
      <c r="C34" s="7" t="s">
        <v>65</v>
      </c>
      <c r="D34" s="15"/>
      <c r="E34" s="15"/>
      <c r="F34" s="15">
        <f>30000+120000</f>
        <v>150000</v>
      </c>
      <c r="G34" s="15"/>
      <c r="H34" s="15"/>
      <c r="I34" s="15">
        <f>150000+300000</f>
        <v>450000</v>
      </c>
      <c r="J34" s="15"/>
      <c r="K34" s="15"/>
      <c r="L34" s="60">
        <f t="shared" si="4"/>
        <v>600000</v>
      </c>
    </row>
    <row r="35" spans="1:12" ht="13.5" customHeight="1">
      <c r="A35" s="45"/>
      <c r="B35" s="10"/>
      <c r="C35" s="7" t="s">
        <v>67</v>
      </c>
      <c r="D35" s="15"/>
      <c r="E35" s="15"/>
      <c r="F35" s="15">
        <v>503408</v>
      </c>
      <c r="G35" s="15"/>
      <c r="H35" s="15"/>
      <c r="I35" s="15">
        <v>20000</v>
      </c>
      <c r="J35" s="15"/>
      <c r="K35" s="15"/>
      <c r="L35" s="60">
        <f t="shared" si="4"/>
        <v>523408</v>
      </c>
    </row>
    <row r="36" spans="1:12" ht="13.5" customHeight="1">
      <c r="A36" s="45"/>
      <c r="B36" s="10"/>
      <c r="C36" s="7" t="s">
        <v>68</v>
      </c>
      <c r="D36" s="15"/>
      <c r="E36" s="15"/>
      <c r="F36" s="15"/>
      <c r="G36" s="15"/>
      <c r="H36" s="15"/>
      <c r="I36" s="15">
        <v>149162</v>
      </c>
      <c r="J36" s="15"/>
      <c r="K36" s="15"/>
      <c r="L36" s="60">
        <f t="shared" si="4"/>
        <v>149162</v>
      </c>
    </row>
    <row r="37" spans="1:12" ht="13.5">
      <c r="A37" s="46"/>
      <c r="B37" s="2"/>
      <c r="C37" s="3"/>
      <c r="D37" s="16"/>
      <c r="E37" s="16"/>
      <c r="F37" s="16"/>
      <c r="G37" s="16"/>
      <c r="H37" s="16"/>
      <c r="I37" s="16"/>
      <c r="J37" s="16"/>
      <c r="K37" s="16"/>
      <c r="L37" s="56"/>
    </row>
    <row r="38" spans="1:12" ht="18">
      <c r="A38" s="44" t="s">
        <v>30</v>
      </c>
      <c r="B38" s="4"/>
      <c r="C38" s="4"/>
      <c r="D38" s="12">
        <f>+D39</f>
        <v>0</v>
      </c>
      <c r="E38" s="12">
        <f aca="true" t="shared" si="5" ref="E38:L38">+E39</f>
        <v>0</v>
      </c>
      <c r="F38" s="12">
        <f t="shared" si="5"/>
        <v>65000</v>
      </c>
      <c r="G38" s="12">
        <f t="shared" si="5"/>
        <v>0</v>
      </c>
      <c r="H38" s="12">
        <f t="shared" si="5"/>
        <v>0</v>
      </c>
      <c r="I38" s="12">
        <f t="shared" si="5"/>
        <v>40000</v>
      </c>
      <c r="J38" s="12">
        <f t="shared" si="5"/>
        <v>0</v>
      </c>
      <c r="K38" s="12">
        <f t="shared" si="5"/>
        <v>0</v>
      </c>
      <c r="L38" s="54">
        <f t="shared" si="5"/>
        <v>105000</v>
      </c>
    </row>
    <row r="39" spans="1:12" ht="18">
      <c r="A39" s="44"/>
      <c r="B39" s="4"/>
      <c r="C39" s="7" t="s">
        <v>48</v>
      </c>
      <c r="D39" s="15"/>
      <c r="E39" s="15"/>
      <c r="F39" s="15">
        <v>65000</v>
      </c>
      <c r="G39" s="15"/>
      <c r="H39" s="15"/>
      <c r="I39" s="15">
        <v>40000</v>
      </c>
      <c r="J39" s="15"/>
      <c r="K39" s="15"/>
      <c r="L39" s="60">
        <f>SUM(D39:K39)</f>
        <v>105000</v>
      </c>
    </row>
    <row r="40" spans="1:12" ht="16.5" thickBot="1">
      <c r="A40" s="79"/>
      <c r="B40" s="80"/>
      <c r="C40" s="86" t="s">
        <v>1</v>
      </c>
      <c r="D40" s="81">
        <f aca="true" t="shared" si="6" ref="D40:L40">+D38+D30+D15</f>
        <v>5061377</v>
      </c>
      <c r="E40" s="81">
        <f t="shared" si="6"/>
        <v>14714</v>
      </c>
      <c r="F40" s="81">
        <f t="shared" si="6"/>
        <v>4856813</v>
      </c>
      <c r="G40" s="81">
        <f t="shared" si="6"/>
        <v>0</v>
      </c>
      <c r="H40" s="81">
        <f t="shared" si="6"/>
        <v>6348514</v>
      </c>
      <c r="I40" s="81">
        <f t="shared" si="6"/>
        <v>16574711</v>
      </c>
      <c r="J40" s="81">
        <f t="shared" si="6"/>
        <v>0</v>
      </c>
      <c r="K40" s="81">
        <f t="shared" si="6"/>
        <v>0</v>
      </c>
      <c r="L40" s="82">
        <f t="shared" si="6"/>
        <v>32856129</v>
      </c>
    </row>
    <row r="41" ht="13.5" thickTop="1"/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5118110236220472" right="0.4330708661417323" top="0.7086614173228347" bottom="0.7086614173228347" header="0" footer="0"/>
  <pageSetup fitToHeight="3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showZeros="0" zoomScale="60" zoomScaleNormal="60" zoomScalePageLayoutView="0" workbookViewId="0" topLeftCell="A1">
      <pane xSplit="3" ySplit="13" topLeftCell="D2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37" sqref="F37"/>
    </sheetView>
  </sheetViews>
  <sheetFormatPr defaultColWidth="11.421875" defaultRowHeight="12.75"/>
  <cols>
    <col min="1" max="1" width="3.28125" style="35" customWidth="1"/>
    <col min="2" max="2" width="4.57421875" style="35" customWidth="1"/>
    <col min="3" max="3" width="109.140625" style="35" customWidth="1"/>
    <col min="4" max="4" width="16.140625" style="35" customWidth="1"/>
    <col min="5" max="6" width="17.28125" style="35" customWidth="1"/>
    <col min="7" max="7" width="14.421875" style="35" customWidth="1"/>
    <col min="8" max="8" width="15.421875" style="35" customWidth="1"/>
    <col min="9" max="10" width="15.00390625" style="35" customWidth="1"/>
    <col min="11" max="11" width="14.140625" style="35" customWidth="1"/>
    <col min="12" max="12" width="17.28125" style="35" customWidth="1"/>
    <col min="13" max="13" width="8.140625" style="35" customWidth="1"/>
    <col min="14" max="16384" width="11.421875" style="35" customWidth="1"/>
  </cols>
  <sheetData>
    <row r="1" spans="1:12" s="47" customFormat="1" ht="18">
      <c r="A1" s="163" t="s">
        <v>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="47" customFormat="1" ht="13.5" thickBot="1"/>
    <row r="3" spans="1:12" s="47" customFormat="1" ht="17.25" thickTop="1">
      <c r="A3" s="63"/>
      <c r="B3" s="64"/>
      <c r="C3" s="64"/>
      <c r="D3" s="64"/>
      <c r="E3" s="64"/>
      <c r="F3" s="64"/>
      <c r="G3" s="64"/>
      <c r="H3" s="64"/>
      <c r="I3" s="39"/>
      <c r="J3" s="39"/>
      <c r="K3" s="39"/>
      <c r="L3" s="65"/>
    </row>
    <row r="4" spans="1:12" s="47" customFormat="1" ht="16.5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3"/>
    </row>
    <row r="5" spans="1:12" s="47" customFormat="1" ht="15.75">
      <c r="A5" s="166" t="s">
        <v>26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s="47" customFormat="1" ht="15.75">
      <c r="A6" s="166" t="s">
        <v>35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1:12" s="47" customFormat="1" ht="16.5">
      <c r="A7" s="169" t="s">
        <v>22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3"/>
    </row>
    <row r="8" spans="1:12" s="47" customFormat="1" ht="18">
      <c r="A8" s="66"/>
      <c r="H8" s="67"/>
      <c r="K8" s="67" t="s">
        <v>21</v>
      </c>
      <c r="L8" s="68"/>
    </row>
    <row r="9" spans="1:12" s="47" customFormat="1" ht="13.5" thickBo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49"/>
    </row>
    <row r="10" spans="1:12" s="47" customFormat="1" ht="13.5" thickTop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ht="16.5" thickBot="1">
      <c r="H11" s="83" t="s">
        <v>3</v>
      </c>
    </row>
    <row r="12" spans="1:12" s="47" customFormat="1" ht="17.25" customHeight="1" thickTop="1">
      <c r="A12" s="128"/>
      <c r="B12" s="129"/>
      <c r="C12" s="130"/>
      <c r="D12" s="174" t="s">
        <v>32</v>
      </c>
      <c r="E12" s="175"/>
      <c r="F12" s="175"/>
      <c r="G12" s="175"/>
      <c r="H12" s="175"/>
      <c r="I12" s="175"/>
      <c r="J12" s="175"/>
      <c r="K12" s="175"/>
      <c r="L12" s="176"/>
    </row>
    <row r="13" spans="1:12" s="47" customFormat="1" ht="78.75" customHeight="1">
      <c r="A13" s="160" t="s">
        <v>0</v>
      </c>
      <c r="B13" s="161"/>
      <c r="C13" s="162"/>
      <c r="D13" s="133" t="s">
        <v>6</v>
      </c>
      <c r="E13" s="131" t="s">
        <v>15</v>
      </c>
      <c r="F13" s="131" t="s">
        <v>7</v>
      </c>
      <c r="G13" s="131" t="s">
        <v>20</v>
      </c>
      <c r="H13" s="131" t="s">
        <v>19</v>
      </c>
      <c r="I13" s="131" t="s">
        <v>28</v>
      </c>
      <c r="J13" s="131" t="s">
        <v>31</v>
      </c>
      <c r="K13" s="131" t="s">
        <v>17</v>
      </c>
      <c r="L13" s="132" t="s">
        <v>1</v>
      </c>
    </row>
    <row r="14" spans="1:12" s="47" customFormat="1" ht="13.5" customHeight="1">
      <c r="A14" s="72"/>
      <c r="B14" s="73"/>
      <c r="C14" s="74"/>
      <c r="D14" s="75"/>
      <c r="E14" s="75"/>
      <c r="F14" s="75"/>
      <c r="G14" s="75"/>
      <c r="H14" s="75"/>
      <c r="I14" s="75"/>
      <c r="J14" s="75"/>
      <c r="K14" s="75"/>
      <c r="L14" s="84"/>
    </row>
    <row r="15" spans="1:12" s="47" customFormat="1" ht="18">
      <c r="A15" s="44" t="s">
        <v>14</v>
      </c>
      <c r="B15" s="1"/>
      <c r="C15" s="5"/>
      <c r="D15" s="11">
        <f>+D16</f>
        <v>0</v>
      </c>
      <c r="E15" s="11">
        <f>+E16</f>
        <v>0</v>
      </c>
      <c r="F15" s="11">
        <f>+F16</f>
        <v>0</v>
      </c>
      <c r="G15" s="11">
        <f aca="true" t="shared" si="0" ref="G15:L15">+G16</f>
        <v>0</v>
      </c>
      <c r="H15" s="11">
        <f t="shared" si="0"/>
        <v>0</v>
      </c>
      <c r="I15" s="11">
        <f t="shared" si="0"/>
        <v>14113842</v>
      </c>
      <c r="J15" s="11">
        <f t="shared" si="0"/>
        <v>0</v>
      </c>
      <c r="K15" s="11">
        <f t="shared" si="0"/>
        <v>0</v>
      </c>
      <c r="L15" s="54">
        <f t="shared" si="0"/>
        <v>14113842</v>
      </c>
    </row>
    <row r="16" spans="1:12" s="47" customFormat="1" ht="13.5">
      <c r="A16" s="45"/>
      <c r="B16" s="22" t="s">
        <v>13</v>
      </c>
      <c r="C16" s="93"/>
      <c r="D16" s="11">
        <f aca="true" t="shared" si="1" ref="D16:L16">SUM(D17:D24)</f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14113842</v>
      </c>
      <c r="J16" s="11">
        <f t="shared" si="1"/>
        <v>0</v>
      </c>
      <c r="K16" s="11">
        <f t="shared" si="1"/>
        <v>0</v>
      </c>
      <c r="L16" s="54">
        <f t="shared" si="1"/>
        <v>14113842</v>
      </c>
    </row>
    <row r="17" spans="1:12" s="47" customFormat="1" ht="13.5">
      <c r="A17" s="45"/>
      <c r="B17" s="10"/>
      <c r="C17" s="7" t="s">
        <v>51</v>
      </c>
      <c r="D17" s="15"/>
      <c r="E17" s="15"/>
      <c r="F17" s="15"/>
      <c r="G17" s="15"/>
      <c r="H17" s="15"/>
      <c r="I17" s="15">
        <v>6706122</v>
      </c>
      <c r="J17" s="15"/>
      <c r="K17" s="15"/>
      <c r="L17" s="60">
        <f>SUM(D17:K17)</f>
        <v>6706122</v>
      </c>
    </row>
    <row r="18" spans="1:12" s="47" customFormat="1" ht="13.5">
      <c r="A18" s="45"/>
      <c r="B18" s="10"/>
      <c r="C18" s="7" t="s">
        <v>54</v>
      </c>
      <c r="D18" s="15"/>
      <c r="E18" s="15"/>
      <c r="F18" s="15"/>
      <c r="G18" s="15"/>
      <c r="H18" s="15"/>
      <c r="I18" s="15">
        <v>569048</v>
      </c>
      <c r="J18" s="15"/>
      <c r="K18" s="15"/>
      <c r="L18" s="60">
        <f aca="true" t="shared" si="2" ref="L18:L24">SUM(D18:K18)</f>
        <v>569048</v>
      </c>
    </row>
    <row r="19" spans="1:12" s="47" customFormat="1" ht="13.5">
      <c r="A19" s="45"/>
      <c r="B19" s="10"/>
      <c r="C19" s="7" t="s">
        <v>55</v>
      </c>
      <c r="D19" s="15"/>
      <c r="E19" s="15"/>
      <c r="F19" s="15"/>
      <c r="G19" s="15"/>
      <c r="H19" s="15"/>
      <c r="I19" s="15">
        <v>471282</v>
      </c>
      <c r="J19" s="15"/>
      <c r="K19" s="15"/>
      <c r="L19" s="60">
        <f t="shared" si="2"/>
        <v>471282</v>
      </c>
    </row>
    <row r="20" spans="1:12" s="85" customFormat="1" ht="18" customHeight="1">
      <c r="A20" s="45"/>
      <c r="B20" s="10"/>
      <c r="C20" s="7" t="s">
        <v>56</v>
      </c>
      <c r="D20" s="15"/>
      <c r="E20" s="15"/>
      <c r="F20" s="15"/>
      <c r="G20" s="15"/>
      <c r="H20" s="15"/>
      <c r="I20" s="15">
        <v>123496</v>
      </c>
      <c r="J20" s="15"/>
      <c r="K20" s="15"/>
      <c r="L20" s="60">
        <f t="shared" si="2"/>
        <v>123496</v>
      </c>
    </row>
    <row r="21" spans="1:12" ht="13.5">
      <c r="A21" s="45"/>
      <c r="B21" s="10"/>
      <c r="C21" s="114" t="s">
        <v>46</v>
      </c>
      <c r="D21" s="15"/>
      <c r="E21" s="15"/>
      <c r="F21" s="15"/>
      <c r="G21" s="15"/>
      <c r="H21" s="15"/>
      <c r="I21" s="15">
        <v>1924550</v>
      </c>
      <c r="J21" s="15"/>
      <c r="K21" s="15"/>
      <c r="L21" s="113">
        <f t="shared" si="2"/>
        <v>1924550</v>
      </c>
    </row>
    <row r="22" spans="1:12" ht="13.5">
      <c r="A22" s="45"/>
      <c r="B22" s="10"/>
      <c r="C22" s="7" t="s">
        <v>47</v>
      </c>
      <c r="D22" s="15"/>
      <c r="E22" s="15"/>
      <c r="F22" s="15"/>
      <c r="G22" s="15"/>
      <c r="H22" s="15"/>
      <c r="I22" s="15">
        <f>3551+1891114</f>
        <v>1894665</v>
      </c>
      <c r="J22" s="15"/>
      <c r="K22" s="15"/>
      <c r="L22" s="113">
        <f t="shared" si="2"/>
        <v>1894665</v>
      </c>
    </row>
    <row r="23" spans="1:12" ht="13.5">
      <c r="A23" s="45"/>
      <c r="B23" s="10"/>
      <c r="C23" s="7" t="s">
        <v>50</v>
      </c>
      <c r="D23" s="15"/>
      <c r="E23" s="15"/>
      <c r="F23" s="15"/>
      <c r="G23" s="15"/>
      <c r="H23" s="15"/>
      <c r="I23" s="15">
        <v>1807516</v>
      </c>
      <c r="J23" s="15"/>
      <c r="K23" s="15"/>
      <c r="L23" s="60">
        <f t="shared" si="2"/>
        <v>1807516</v>
      </c>
    </row>
    <row r="24" spans="1:12" ht="13.5">
      <c r="A24" s="45"/>
      <c r="B24" s="10"/>
      <c r="C24" s="7" t="s">
        <v>59</v>
      </c>
      <c r="D24" s="15"/>
      <c r="E24" s="15"/>
      <c r="F24" s="15"/>
      <c r="G24" s="15"/>
      <c r="H24" s="15"/>
      <c r="I24" s="15">
        <v>617163</v>
      </c>
      <c r="J24" s="15"/>
      <c r="K24" s="15"/>
      <c r="L24" s="60">
        <f t="shared" si="2"/>
        <v>617163</v>
      </c>
    </row>
    <row r="25" spans="1:12" ht="13.5">
      <c r="A25" s="45"/>
      <c r="B25" s="10"/>
      <c r="C25" s="7"/>
      <c r="D25" s="15"/>
      <c r="E25" s="15"/>
      <c r="F25" s="15"/>
      <c r="G25" s="15"/>
      <c r="H25" s="15"/>
      <c r="I25" s="15"/>
      <c r="J25" s="15"/>
      <c r="K25" s="15"/>
      <c r="L25" s="60"/>
    </row>
    <row r="26" spans="1:12" ht="18">
      <c r="A26" s="44" t="s">
        <v>29</v>
      </c>
      <c r="B26" s="10"/>
      <c r="C26" s="7"/>
      <c r="D26" s="12">
        <f aca="true" t="shared" si="3" ref="D26:L26">SUM(D27:D29)</f>
        <v>0</v>
      </c>
      <c r="E26" s="12">
        <f t="shared" si="3"/>
        <v>0</v>
      </c>
      <c r="F26" s="12">
        <f t="shared" si="3"/>
        <v>10210375</v>
      </c>
      <c r="G26" s="12">
        <f t="shared" si="3"/>
        <v>38825688</v>
      </c>
      <c r="H26" s="12">
        <f t="shared" si="3"/>
        <v>0</v>
      </c>
      <c r="I26" s="12">
        <f t="shared" si="3"/>
        <v>1631992</v>
      </c>
      <c r="J26" s="12">
        <f t="shared" si="3"/>
        <v>0</v>
      </c>
      <c r="K26" s="12">
        <f t="shared" si="3"/>
        <v>0</v>
      </c>
      <c r="L26" s="55">
        <f t="shared" si="3"/>
        <v>50668055</v>
      </c>
    </row>
    <row r="27" spans="1:12" ht="15" customHeight="1">
      <c r="A27" s="44"/>
      <c r="B27" s="10"/>
      <c r="C27" s="7" t="s">
        <v>62</v>
      </c>
      <c r="D27" s="15"/>
      <c r="E27" s="15"/>
      <c r="F27" s="15"/>
      <c r="G27" s="15">
        <v>38825688</v>
      </c>
      <c r="H27" s="15"/>
      <c r="I27" s="15">
        <v>1631992</v>
      </c>
      <c r="J27" s="15"/>
      <c r="K27" s="15"/>
      <c r="L27" s="60">
        <f>SUM(D27:K27)</f>
        <v>40457680</v>
      </c>
    </row>
    <row r="28" spans="1:12" ht="15" customHeight="1">
      <c r="A28" s="44"/>
      <c r="B28" s="10"/>
      <c r="C28" s="7" t="s">
        <v>66</v>
      </c>
      <c r="D28" s="15"/>
      <c r="E28" s="15"/>
      <c r="F28" s="15">
        <v>10178000</v>
      </c>
      <c r="G28" s="15"/>
      <c r="H28" s="15"/>
      <c r="I28" s="15"/>
      <c r="J28" s="15"/>
      <c r="K28" s="15"/>
      <c r="L28" s="60">
        <f>SUM(D28:K28)</f>
        <v>10178000</v>
      </c>
    </row>
    <row r="29" spans="1:12" ht="15" customHeight="1">
      <c r="A29" s="44"/>
      <c r="B29" s="10"/>
      <c r="C29" s="7" t="s">
        <v>68</v>
      </c>
      <c r="D29" s="15"/>
      <c r="E29" s="15"/>
      <c r="F29" s="15">
        <v>32375</v>
      </c>
      <c r="G29" s="15"/>
      <c r="H29" s="15"/>
      <c r="I29" s="15"/>
      <c r="J29" s="15"/>
      <c r="K29" s="15"/>
      <c r="L29" s="60">
        <f>SUM(D29:K29)</f>
        <v>32375</v>
      </c>
    </row>
    <row r="30" spans="1:12" ht="13.5">
      <c r="A30" s="46"/>
      <c r="B30" s="2"/>
      <c r="C30" s="3"/>
      <c r="D30" s="16"/>
      <c r="E30" s="16"/>
      <c r="F30" s="16"/>
      <c r="G30" s="16"/>
      <c r="H30" s="16"/>
      <c r="I30" s="16"/>
      <c r="J30" s="16"/>
      <c r="K30" s="16"/>
      <c r="L30" s="56"/>
    </row>
    <row r="31" spans="1:12" ht="18">
      <c r="A31" s="44" t="s">
        <v>30</v>
      </c>
      <c r="B31" s="4"/>
      <c r="C31" s="4"/>
      <c r="D31" s="12">
        <f>+D32</f>
        <v>0</v>
      </c>
      <c r="E31" s="12">
        <f aca="true" t="shared" si="4" ref="E31:L31">+E32</f>
        <v>0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95000</v>
      </c>
      <c r="J31" s="12">
        <f t="shared" si="4"/>
        <v>0</v>
      </c>
      <c r="K31" s="12">
        <f t="shared" si="4"/>
        <v>0</v>
      </c>
      <c r="L31" s="54">
        <f t="shared" si="4"/>
        <v>95000</v>
      </c>
    </row>
    <row r="32" spans="1:12" ht="13.5">
      <c r="A32" s="46"/>
      <c r="B32" s="13"/>
      <c r="C32" s="7" t="s">
        <v>37</v>
      </c>
      <c r="D32" s="15"/>
      <c r="E32" s="15"/>
      <c r="F32" s="15"/>
      <c r="G32" s="15"/>
      <c r="H32" s="15"/>
      <c r="I32" s="15">
        <v>95000</v>
      </c>
      <c r="J32" s="15"/>
      <c r="K32" s="15"/>
      <c r="L32" s="60">
        <f>SUM(D32:K32)</f>
        <v>95000</v>
      </c>
    </row>
    <row r="33" spans="1:12" ht="16.5" thickBot="1">
      <c r="A33" s="79"/>
      <c r="B33" s="80"/>
      <c r="C33" s="86" t="s">
        <v>1</v>
      </c>
      <c r="D33" s="81">
        <f aca="true" t="shared" si="5" ref="D33:L33">+D31+D26+D15</f>
        <v>0</v>
      </c>
      <c r="E33" s="81">
        <f t="shared" si="5"/>
        <v>0</v>
      </c>
      <c r="F33" s="81">
        <f t="shared" si="5"/>
        <v>10210375</v>
      </c>
      <c r="G33" s="81">
        <f t="shared" si="5"/>
        <v>38825688</v>
      </c>
      <c r="H33" s="81">
        <f t="shared" si="5"/>
        <v>0</v>
      </c>
      <c r="I33" s="81">
        <f t="shared" si="5"/>
        <v>15840834</v>
      </c>
      <c r="J33" s="81">
        <f t="shared" si="5"/>
        <v>0</v>
      </c>
      <c r="K33" s="81">
        <f t="shared" si="5"/>
        <v>0</v>
      </c>
      <c r="L33" s="82">
        <f t="shared" si="5"/>
        <v>64876897</v>
      </c>
    </row>
    <row r="34" ht="13.5" thickTop="1"/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32" right="0.3" top="0.984251968503937" bottom="0.3937007874015748" header="0" footer="0"/>
  <pageSetup fitToHeight="3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26"/>
  <sheetViews>
    <sheetView zoomScale="80" zoomScaleNormal="80" zoomScalePageLayoutView="0" workbookViewId="0" topLeftCell="B1">
      <pane xSplit="2" ySplit="13" topLeftCell="D14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E25" sqref="E25"/>
    </sheetView>
  </sheetViews>
  <sheetFormatPr defaultColWidth="11.421875" defaultRowHeight="12.75"/>
  <cols>
    <col min="1" max="1" width="2.7109375" style="13" customWidth="1"/>
    <col min="2" max="2" width="3.8515625" style="13" customWidth="1"/>
    <col min="3" max="3" width="92.140625" style="13" customWidth="1"/>
    <col min="4" max="4" width="16.8515625" style="13" customWidth="1"/>
    <col min="5" max="5" width="16.7109375" style="13" customWidth="1"/>
    <col min="6" max="6" width="12.28125" style="13" customWidth="1"/>
    <col min="7" max="7" width="15.28125" style="13" customWidth="1"/>
    <col min="8" max="8" width="14.140625" style="13" customWidth="1"/>
    <col min="9" max="9" width="14.57421875" style="13" customWidth="1"/>
    <col min="10" max="10" width="15.00390625" style="13" customWidth="1"/>
    <col min="11" max="11" width="14.00390625" style="13" customWidth="1"/>
    <col min="12" max="12" width="11.57421875" style="13" customWidth="1"/>
    <col min="13" max="13" width="4.28125" style="13" customWidth="1"/>
    <col min="14" max="14" width="11.421875" style="7" customWidth="1"/>
    <col min="15" max="16384" width="11.421875" style="13" customWidth="1"/>
  </cols>
  <sheetData>
    <row r="1" spans="1:12" s="37" customFormat="1" ht="18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thickTop="1">
      <c r="A3" s="26"/>
      <c r="B3" s="27"/>
      <c r="C3" s="27"/>
      <c r="D3" s="27"/>
      <c r="E3" s="27"/>
      <c r="F3" s="27"/>
      <c r="G3" s="27"/>
      <c r="H3" s="27"/>
      <c r="I3" s="28"/>
      <c r="J3" s="28"/>
      <c r="K3" s="28"/>
      <c r="L3" s="29"/>
      <c r="M3" s="7"/>
    </row>
    <row r="4" spans="1:13" ht="15.75">
      <c r="A4" s="155" t="s">
        <v>26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7"/>
    </row>
    <row r="5" spans="1:13" ht="15.75">
      <c r="A5" s="155" t="s">
        <v>35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7"/>
    </row>
    <row r="6" spans="1:13" ht="15.75">
      <c r="A6" s="155" t="s">
        <v>41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7"/>
      <c r="M6" s="7"/>
    </row>
    <row r="7" spans="1:13" ht="16.5">
      <c r="A7" s="141" t="s">
        <v>42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3"/>
      <c r="M7" s="7"/>
    </row>
    <row r="8" spans="1:13" ht="18">
      <c r="A8" s="30"/>
      <c r="B8" s="7"/>
      <c r="C8" s="7"/>
      <c r="D8" s="7"/>
      <c r="E8" s="7"/>
      <c r="F8" s="7"/>
      <c r="G8" s="7"/>
      <c r="H8" s="31"/>
      <c r="I8" s="7"/>
      <c r="J8" s="7"/>
      <c r="K8" s="31" t="s">
        <v>43</v>
      </c>
      <c r="L8" s="36"/>
      <c r="M8" s="7"/>
    </row>
    <row r="9" spans="1:13" ht="13.5" thickBo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  <c r="M9" s="7"/>
    </row>
    <row r="10" spans="1:13" ht="13.5" thickTop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7"/>
    </row>
    <row r="11" spans="7:13" ht="13.5" thickBot="1">
      <c r="G11" s="97" t="s">
        <v>44</v>
      </c>
      <c r="M11" s="7"/>
    </row>
    <row r="12" spans="1:13" ht="17.25" customHeight="1" thickTop="1">
      <c r="A12" s="123"/>
      <c r="B12" s="124"/>
      <c r="C12" s="125"/>
      <c r="D12" s="153" t="s">
        <v>32</v>
      </c>
      <c r="E12" s="177"/>
      <c r="F12" s="177"/>
      <c r="G12" s="177"/>
      <c r="H12" s="177"/>
      <c r="I12" s="177"/>
      <c r="J12" s="177"/>
      <c r="K12" s="177"/>
      <c r="L12" s="178"/>
      <c r="M12" s="7"/>
    </row>
    <row r="13" spans="1:13" ht="57.75" customHeight="1">
      <c r="A13" s="150" t="s">
        <v>0</v>
      </c>
      <c r="B13" s="151"/>
      <c r="C13" s="152"/>
      <c r="D13" s="126" t="s">
        <v>6</v>
      </c>
      <c r="E13" s="119" t="s">
        <v>15</v>
      </c>
      <c r="F13" s="119" t="s">
        <v>7</v>
      </c>
      <c r="G13" s="119" t="s">
        <v>20</v>
      </c>
      <c r="H13" s="119" t="s">
        <v>19</v>
      </c>
      <c r="I13" s="119" t="s">
        <v>28</v>
      </c>
      <c r="J13" s="119" t="s">
        <v>31</v>
      </c>
      <c r="K13" s="119" t="s">
        <v>45</v>
      </c>
      <c r="L13" s="127" t="s">
        <v>1</v>
      </c>
      <c r="M13" s="7"/>
    </row>
    <row r="14" spans="1:12" s="10" customFormat="1" ht="12.75">
      <c r="A14" s="43"/>
      <c r="B14" s="8"/>
      <c r="C14" s="17"/>
      <c r="D14" s="9"/>
      <c r="E14" s="9"/>
      <c r="F14" s="9"/>
      <c r="G14" s="9"/>
      <c r="H14" s="9"/>
      <c r="I14" s="9"/>
      <c r="J14" s="9"/>
      <c r="K14" s="9"/>
      <c r="L14" s="53"/>
    </row>
    <row r="15" spans="1:12" s="10" customFormat="1" ht="18">
      <c r="A15" s="44" t="s">
        <v>14</v>
      </c>
      <c r="B15" s="1"/>
      <c r="C15" s="5"/>
      <c r="D15" s="98">
        <f>+D16</f>
        <v>0</v>
      </c>
      <c r="E15" s="98">
        <f aca="true" t="shared" si="0" ref="E15:L15">+E16</f>
        <v>0</v>
      </c>
      <c r="F15" s="98">
        <f t="shared" si="0"/>
        <v>0</v>
      </c>
      <c r="G15" s="98">
        <f t="shared" si="0"/>
        <v>0</v>
      </c>
      <c r="H15" s="98">
        <f t="shared" si="0"/>
        <v>0</v>
      </c>
      <c r="I15" s="11">
        <f t="shared" si="0"/>
        <v>8714551</v>
      </c>
      <c r="J15" s="98">
        <f t="shared" si="0"/>
        <v>0</v>
      </c>
      <c r="K15" s="98">
        <f t="shared" si="0"/>
        <v>0</v>
      </c>
      <c r="L15" s="55">
        <f t="shared" si="0"/>
        <v>8714551</v>
      </c>
    </row>
    <row r="16" spans="1:12" s="10" customFormat="1" ht="13.5">
      <c r="A16" s="45"/>
      <c r="B16" s="22" t="s">
        <v>13</v>
      </c>
      <c r="C16" s="6"/>
      <c r="D16" s="99">
        <f>SUM(D17:D20)</f>
        <v>0</v>
      </c>
      <c r="E16" s="99">
        <f aca="true" t="shared" si="1" ref="E16:L16">SUM(E17:E20)</f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12">
        <f t="shared" si="1"/>
        <v>8714551</v>
      </c>
      <c r="J16" s="99">
        <f t="shared" si="1"/>
        <v>0</v>
      </c>
      <c r="K16" s="99">
        <f t="shared" si="1"/>
        <v>0</v>
      </c>
      <c r="L16" s="117">
        <f t="shared" si="1"/>
        <v>8714551</v>
      </c>
    </row>
    <row r="17" spans="1:12" s="10" customFormat="1" ht="13.5">
      <c r="A17" s="45"/>
      <c r="B17" s="100"/>
      <c r="C17" s="115" t="s">
        <v>46</v>
      </c>
      <c r="D17" s="15"/>
      <c r="E17" s="15"/>
      <c r="F17" s="15"/>
      <c r="G17" s="15"/>
      <c r="H17" s="15"/>
      <c r="I17" s="15">
        <v>4095917</v>
      </c>
      <c r="J17" s="15"/>
      <c r="K17" s="15"/>
      <c r="L17" s="113">
        <f>SUM(D17:K17)</f>
        <v>4095917</v>
      </c>
    </row>
    <row r="18" spans="1:12" s="10" customFormat="1" ht="13.5">
      <c r="A18" s="45"/>
      <c r="B18" s="100"/>
      <c r="C18" s="7" t="s">
        <v>49</v>
      </c>
      <c r="D18" s="15"/>
      <c r="E18" s="15"/>
      <c r="F18" s="15"/>
      <c r="G18" s="15"/>
      <c r="H18" s="15"/>
      <c r="I18" s="15">
        <f>2277546</f>
        <v>2277546</v>
      </c>
      <c r="J18" s="15"/>
      <c r="K18" s="15"/>
      <c r="L18" s="113">
        <f>SUM(D18:K18)</f>
        <v>2277546</v>
      </c>
    </row>
    <row r="19" spans="1:13" ht="13.5" customHeight="1">
      <c r="A19" s="46"/>
      <c r="B19" s="101"/>
      <c r="C19" s="111" t="s">
        <v>47</v>
      </c>
      <c r="D19" s="102"/>
      <c r="E19" s="102"/>
      <c r="F19" s="102"/>
      <c r="G19" s="102"/>
      <c r="H19" s="102"/>
      <c r="I19" s="16">
        <v>861174</v>
      </c>
      <c r="J19" s="102"/>
      <c r="K19" s="103"/>
      <c r="L19" s="60">
        <f>SUM(D19:K19)</f>
        <v>861174</v>
      </c>
      <c r="M19" s="7"/>
    </row>
    <row r="20" spans="1:13" ht="13.5" customHeight="1">
      <c r="A20" s="46"/>
      <c r="B20" s="101"/>
      <c r="C20" s="7" t="s">
        <v>50</v>
      </c>
      <c r="D20" s="102"/>
      <c r="E20" s="102"/>
      <c r="F20" s="102"/>
      <c r="G20" s="102"/>
      <c r="H20" s="102"/>
      <c r="I20" s="16">
        <v>1479914</v>
      </c>
      <c r="J20" s="102"/>
      <c r="K20" s="103"/>
      <c r="L20" s="104">
        <f>SUM(D20:K20)</f>
        <v>1479914</v>
      </c>
      <c r="M20" s="7"/>
    </row>
    <row r="21" spans="1:12" ht="16.5" thickBot="1">
      <c r="A21" s="105"/>
      <c r="B21" s="106"/>
      <c r="C21" s="107" t="s">
        <v>1</v>
      </c>
      <c r="D21" s="108">
        <f>+D15</f>
        <v>0</v>
      </c>
      <c r="E21" s="108">
        <f aca="true" t="shared" si="2" ref="E21:L21">+E15</f>
        <v>0</v>
      </c>
      <c r="F21" s="108">
        <f t="shared" si="2"/>
        <v>0</v>
      </c>
      <c r="G21" s="108">
        <f t="shared" si="2"/>
        <v>0</v>
      </c>
      <c r="H21" s="108">
        <f t="shared" si="2"/>
        <v>0</v>
      </c>
      <c r="I21" s="109">
        <f t="shared" si="2"/>
        <v>8714551</v>
      </c>
      <c r="J21" s="108">
        <f t="shared" si="2"/>
        <v>0</v>
      </c>
      <c r="K21" s="108">
        <f t="shared" si="2"/>
        <v>0</v>
      </c>
      <c r="L21" s="110">
        <f t="shared" si="2"/>
        <v>8714551</v>
      </c>
    </row>
    <row r="22" ht="13.5" thickTop="1"/>
    <row r="23" ht="12.75">
      <c r="I23" s="41"/>
    </row>
    <row r="24" ht="12.75">
      <c r="L24" s="35"/>
    </row>
    <row r="25" ht="12.75">
      <c r="L25" s="35"/>
    </row>
    <row r="26" ht="12.75">
      <c r="L26" s="41"/>
    </row>
  </sheetData>
  <sheetProtection/>
  <mergeCells count="7">
    <mergeCell ref="A13:C13"/>
    <mergeCell ref="A1:L1"/>
    <mergeCell ref="A4:L4"/>
    <mergeCell ref="A5:L5"/>
    <mergeCell ref="A6:L6"/>
    <mergeCell ref="A7:L7"/>
    <mergeCell ref="D12:L12"/>
  </mergeCells>
  <printOptions/>
  <pageMargins left="0.65" right="0.48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jdavila</dc:creator>
  <cp:keywords/>
  <dc:description/>
  <cp:lastModifiedBy>carevalo</cp:lastModifiedBy>
  <cp:lastPrinted>2011-08-20T18:37:12Z</cp:lastPrinted>
  <dcterms:created xsi:type="dcterms:W3CDTF">2004-07-15T17:17:38Z</dcterms:created>
  <dcterms:modified xsi:type="dcterms:W3CDTF">2011-09-07T14:53:03Z</dcterms:modified>
  <cp:category/>
  <cp:version/>
  <cp:contentType/>
  <cp:contentStatus/>
</cp:coreProperties>
</file>