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 name="Hoja1" sheetId="5" state="hidden" r:id="rId5"/>
  </sheets>
  <externalReferences>
    <externalReference r:id="rId8"/>
  </externalReferences>
  <definedNames>
    <definedName name="_xlnm.Print_Area" localSheetId="3">'C9-17'!$A$1:$F$167</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<sst xmlns="http://schemas.openxmlformats.org/spreadsheetml/2006/main" count="528" uniqueCount="235">
  <si>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</si>
  <si>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</si>
  <si>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</si>
  <si>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</si>
  <si>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</si>
  <si>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</si>
  <si>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</si>
  <si>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</si>
  <si>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</si>
  <si>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</si>
  <si>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</si>
  <si>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t xml:space="preserve">  Salud y Saneamiento</t>
  </si>
  <si>
    <t>Educación Inicial</t>
  </si>
  <si>
    <t>Educación Primaria</t>
  </si>
  <si>
    <t>Educación Secundaria</t>
  </si>
  <si>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</si>
  <si>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</si>
  <si>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</si>
  <si>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</si>
  <si>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</si>
  <si>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</si>
  <si>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</si>
  <si>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</si>
  <si>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</si>
  <si>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</si>
  <si>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</si>
  <si>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</si>
  <si>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</si>
  <si>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</si>
  <si>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</si>
  <si>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</si>
  <si>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</si>
  <si>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</si>
  <si>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</si>
  <si>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</si>
  <si>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</si>
  <si>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</si>
  <si>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</si>
  <si>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</si>
  <si>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</si>
  <si>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</si>
  <si>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</si>
  <si>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</si>
  <si>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</si>
  <si>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</si>
  <si>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</si>
  <si>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</si>
  <si>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</si>
  <si>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</si>
  <si>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</si>
  <si>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</si>
  <si>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</si>
  <si>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</si>
  <si>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</si>
  <si>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</si>
  <si>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</si>
  <si>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</si>
  <si>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</si>
  <si>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</si>
  <si>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</si>
  <si>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</si>
  <si>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</si>
  <si>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</si>
  <si>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</si>
  <si>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</si>
  <si>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</si>
  <si>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</si>
  <si>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</si>
  <si>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</si>
  <si>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</si>
  <si>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</si>
  <si>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</si>
  <si>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</si>
  <si>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</si>
  <si>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</si>
  <si>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</si>
  <si>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</si>
  <si>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</si>
  <si>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</si>
  <si>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</si>
  <si>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</si>
  <si>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</si>
  <si>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</si>
  <si>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</si>
  <si>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</si>
  <si>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</si>
  <si>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</si>
  <si>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</si>
  <si>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</si>
  <si>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</si>
  <si>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</si>
  <si>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</si>
  <si>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</si>
  <si>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</si>
  <si>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</si>
  <si>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</si>
  <si>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</si>
  <si>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</si>
  <si>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</si>
  <si>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</si>
  <si>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</si>
  <si>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</si>
  <si>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</si>
  <si>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</si>
  <si>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</si>
  <si>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</si>
  <si>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</si>
  <si>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</si>
  <si>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</si>
  <si>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</si>
  <si>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</si>
  <si>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</si>
  <si>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</si>
  <si>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</si>
  <si>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</si>
  <si>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</si>
  <si>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</si>
  <si>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</si>
  <si>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</si>
  <si>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</si>
  <si>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</si>
  <si>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</si>
  <si>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</si>
  <si>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</si>
  <si>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</si>
  <si>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</si>
  <si>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</si>
  <si>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</si>
  <si>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</si>
  <si>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</si>
  <si>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</si>
  <si>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</si>
  <si>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</si>
  <si>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</si>
  <si>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</si>
  <si>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</si>
  <si>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</si>
  <si>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</si>
  <si>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</si>
  <si>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</si>
  <si>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</si>
  <si>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</si>
  <si>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</si>
  <si>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</si>
  <si>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</si>
  <si>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 xml:space="preserve"> -</t>
  </si>
  <si>
    <t>FUNCION</t>
  </si>
  <si>
    <t>1 "Administración y Planeamiento"</t>
  </si>
  <si>
    <t>2 "Agraria"</t>
  </si>
  <si>
    <t>3 "Comunicaciones"</t>
  </si>
  <si>
    <t>4 "Defensa y Seguridad Nacional"</t>
  </si>
  <si>
    <t>5 "Educación y Cultura"</t>
  </si>
  <si>
    <t>6 "Energía y Recursos Minerales"</t>
  </si>
  <si>
    <t>7 "Industria, Comercio y Servicios"</t>
  </si>
  <si>
    <t>8 "Justicia"</t>
  </si>
  <si>
    <t>9 "Pesca"</t>
  </si>
  <si>
    <t>10 "Protección y Previsión Social"</t>
  </si>
  <si>
    <t>11 "Salud y Saneamiento"</t>
  </si>
  <si>
    <t>12 "Trabajo"</t>
  </si>
  <si>
    <t>13 "Transporte"</t>
  </si>
  <si>
    <t>14 "Vivienda y Desarrollo Urbano".</t>
  </si>
  <si>
    <t>GASTO SOCIAL BÁSICO</t>
  </si>
  <si>
    <t>5  "Educación y Cultura"</t>
  </si>
  <si>
    <t>FUNCION_GS</t>
  </si>
  <si>
    <t>DEV</t>
  </si>
  <si>
    <t>PROG_PRIORITARIO</t>
  </si>
  <si>
    <t>1 "Educación Inicial"</t>
  </si>
  <si>
    <t>2 "Educación primaria"</t>
  </si>
  <si>
    <t>3 "Educación Secundaria"</t>
  </si>
  <si>
    <t>4 "Salud Individual"</t>
  </si>
  <si>
    <t>5 "Salud Colectiva"</t>
  </si>
  <si>
    <t>6 "Asistencia Social".</t>
  </si>
  <si>
    <t>gasto previsional</t>
  </si>
  <si>
    <t>gasto no financiero</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</si>
  <si>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</si>
  <si>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</si>
  <si>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t>EJECUCION</t>
  </si>
  <si>
    <t>ejecucion</t>
  </si>
  <si>
    <t>Productos especificos para desarrollo infantil temprano 10/</t>
  </si>
  <si>
    <t>Productos especificos para reduccion de la violencia contra la mujer 11/</t>
  </si>
  <si>
    <t>(No column name)</t>
  </si>
  <si>
    <t>332754203,040527</t>
  </si>
  <si>
    <t>2633326418,22383</t>
  </si>
  <si>
    <t>176769145,924805</t>
  </si>
  <si>
    <t>767039441,457241</t>
  </si>
  <si>
    <t>37708493925,0989</t>
  </si>
  <si>
    <t>587585478,904388</t>
  </si>
  <si>
    <t>329466,09375</t>
  </si>
  <si>
    <t>1514107,875</t>
  </si>
  <si>
    <t>9321268160,29575</t>
  </si>
  <si>
    <t>35928937812,7336</t>
  </si>
  <si>
    <t>1085887909,23753</t>
  </si>
  <si>
    <t>63160660,6859131</t>
  </si>
  <si>
    <t>2497605329,75257</t>
  </si>
  <si>
    <t>2022/P</t>
  </si>
  <si>
    <t>GASTO COMPLEMENTARIO</t>
  </si>
  <si>
    <r>
      <rPr>
        <b/>
        <sz val="10"/>
        <rFont val="Arial Narrow"/>
        <family val="2"/>
      </rPr>
      <t>P:</t>
    </r>
    <r>
      <rPr>
        <sz val="10"/>
        <rFont val="Arial Narrow"/>
        <family val="2"/>
      </rPr>
      <t xml:space="preserve"> Preliminar</t>
    </r>
  </si>
  <si>
    <r>
      <t>Nota:</t>
    </r>
    <r>
      <rPr>
        <sz val="8"/>
        <rFont val="Arial Narrow"/>
        <family val="2"/>
      </rPr>
      <t xml:space="preserve"> Considera una taxonomía del gasto social basado en registros típicos del clasificador funcional programático.</t>
    </r>
  </si>
  <si>
    <r>
      <t xml:space="preserve">3/ En el marco del </t>
    </r>
    <r>
      <rPr>
        <sz val="8"/>
        <color indexed="8"/>
        <rFont val="Arial Narrow"/>
        <family val="2"/>
      </rPr>
      <t>Consenso</t>
    </r>
    <r>
      <rPr>
        <sz val="8"/>
        <rFont val="Arial Narrow"/>
        <family val="2"/>
      </rPr>
      <t xml:space="preserve"> de Oslo, éste se define como los gastos en: Educación Básica (Inicial y Primaria), Salud Básica, Alimentación, Nutrición, Agua y Saneamiento.</t>
    </r>
  </si>
  <si>
    <r>
      <rPr>
        <b/>
        <sz val="8"/>
        <rFont val="Arial Narrow"/>
        <family val="2"/>
      </rPr>
      <t>P:</t>
    </r>
    <r>
      <rPr>
        <sz val="8"/>
        <rFont val="Arial Narrow"/>
        <family val="2"/>
      </rPr>
      <t xml:space="preserve"> Preliminar</t>
    </r>
  </si>
  <si>
    <r>
      <t>Nota:</t>
    </r>
    <r>
      <rPr>
        <sz val="8"/>
        <rFont val="Arial Narrow"/>
        <family val="2"/>
      </rPr>
      <t xml:space="preserve"> Corresponde al clasificador funcional programático vigente hasta el año 2008. Incluye gastos administrativos. La suma de los parciales puede no coincidir exactamente con los totales debido al redondeo de las cifras. Asimismo se ha actualizado la metodología del cálculo del Gasto Social aplicado a 2020.</t>
    </r>
  </si>
  <si>
    <r>
      <t>Nota:</t>
    </r>
    <r>
      <rPr>
        <sz val="8"/>
        <rFont val="Arial Narrow"/>
        <family val="2"/>
      </rPr>
      <t xml:space="preserve"> Corresponde al clasificador funcional programático . vigente hasta el año 2008. </t>
    </r>
  </si>
  <si>
    <r>
      <t>Nota:</t>
    </r>
    <r>
      <rPr>
        <sz val="8"/>
        <rFont val="Arial Narrow"/>
        <family val="2"/>
      </rPr>
      <t xml:space="preserve"> Incluye gastos administrativos. La suma de los parciales puede no coincidir exactamente con los totales debido al redondeo de las cifras.</t>
    </r>
    <r>
      <rPr>
        <b/>
        <sz val="8"/>
        <rFont val="Arial Narrow"/>
        <family val="2"/>
      </rPr>
      <t xml:space="preserve"> </t>
    </r>
  </si>
  <si>
    <t>Asimismo se ha actualizado la metodología del cálculo del Gasto Social aplicado a 2020.</t>
  </si>
  <si>
    <t xml:space="preserve">Incluye gastos administrativos. </t>
  </si>
  <si>
    <t xml:space="preserve">La suma de los parciales puede no coincidir exactamente con los totales debido al redondeo de las cifras. Asimismo se ha actualizado la </t>
  </si>
  <si>
    <t>metodología del cálculo del Gasto Social aplicado a 2020.</t>
  </si>
  <si>
    <r>
      <t>Nota</t>
    </r>
    <r>
      <rPr>
        <sz val="8"/>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</si>
  <si>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Nota :La suma de los parciales puede no coincidir exactamente con los totales debido al redondeo de las cifras.</t>
  </si>
  <si>
    <t>AGROPECUARIA</t>
  </si>
  <si>
    <t>COMUNICACIONES</t>
  </si>
  <si>
    <t>CULTURA Y DEPORTE</t>
  </si>
  <si>
    <t>DEFENSA Y SEGURIDAD NACIONAL</t>
  </si>
  <si>
    <t>EDUCACION</t>
  </si>
  <si>
    <t>ENERGIA</t>
  </si>
  <si>
    <t>JUSTICIA</t>
  </si>
  <si>
    <t>MEDIO AMBIENTE</t>
  </si>
  <si>
    <t>MINERIA</t>
  </si>
  <si>
    <t>ORDEN PUBLICO Y SEGURIDAD</t>
  </si>
  <si>
    <t>PESCA</t>
  </si>
  <si>
    <t>PLANEAMIENTO, GESTION Y RESERVA DE CONTINGENCIA</t>
  </si>
  <si>
    <t>PROTECCION SOCIAL</t>
  </si>
  <si>
    <t>SALUD</t>
  </si>
  <si>
    <t>SANEAMIENTO</t>
  </si>
  <si>
    <t>TRABAJO</t>
  </si>
  <si>
    <t>TRANSPORTE</t>
  </si>
  <si>
    <t>VIVIENDA Y DESARROLLO URBANO</t>
  </si>
  <si>
    <t>PREVISION SOCIAL</t>
  </si>
  <si>
    <t>des_funcion</t>
  </si>
  <si>
    <t xml:space="preserve">         COMPONENTES, 2013-2023</t>
  </si>
  <si>
    <t>9.13  GASTO SOCIAL NO PREVISIONAL, SEGÚN FUNCIÓN, 2013-2023</t>
  </si>
  <si>
    <t>9.15   GASTO SOCIAL COMPLEMENTARIO,  SEGÚN FUNCIÓN , 2013-2022</t>
  </si>
  <si>
    <t>9.14    GASTO SOCIAL BÁSICO, SEGÚN FUNCIÓN, 2013-2022</t>
  </si>
  <si>
    <t>9.16   GASTO SOCIAL DE LOS PROGRAMAS PRIORITARIOS, SEGÚN PROGRAMA, 2013-2022</t>
  </si>
  <si>
    <t xml:space="preserve">       POBREZA, POBREZA EXTREMA Y PROGRAMAS DE INCLUSIÓN SOCIAL, 2013 - 2022</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</si>
</sst>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0_);_(* \(#,##0.0\);_(* &quot;-&quot;??_);_(@_)"/>
    <numFmt numFmtId="174" formatCode="_(* #,##0_);_(* \(#,##0\);_(* &quot;-&quot;??_);_(@_)"/>
  </numFmts>
  <fonts count="65">
    <font>
      <sz val="10"/>
      <name val="Arial"/>
      <family val="0"/>
    </font>
    <font>
      <sz val="7"/>
      <name val="Arial Narrow"/>
      <family val="2"/>
    </font>
    <font>
      <b/>
      <sz val="9"/>
      <name val="Arial Narrow"/>
      <family val="2"/>
    </font>
    <font>
      <sz val="9"/>
      <name val="Arial Narrow"/>
      <family val="2"/>
    </font>
    <font>
      <b/>
      <sz val="8"/>
      <name val="Arial Narrow"/>
      <family val="2"/>
    </font>
    <font>
      <b/>
      <sz val="7"/>
      <name val="Arial Narrow"/>
      <family val="2"/>
    </font>
    <font>
      <b/>
      <sz val="6"/>
      <name val="Arial Narrow"/>
      <family val="2"/>
    </font>
    <font>
      <u val="single"/>
      <sz val="10"/>
      <color indexed="12"/>
      <name val="Arial"/>
      <family val="2"/>
    </font>
    <font>
      <u val="single"/>
      <sz val="10"/>
      <color indexed="36"/>
      <name val="Arial"/>
      <family val="2"/>
    </font>
    <font>
      <sz val="8"/>
      <name val="Arial Narrow"/>
      <family val="2"/>
    </font>
    <font>
      <sz val="8"/>
      <name val="Arial"/>
      <family val="2"/>
    </font>
    <font>
      <sz val="10"/>
      <name val="Arial Narrow"/>
      <family val="2"/>
    </font>
    <font>
      <b/>
      <sz val="10"/>
      <name val="Arial Narrow"/>
      <family val="2"/>
    </font>
    <font>
      <sz val="11"/>
      <name val="Arial Narrow"/>
      <family val="2"/>
    </font>
    <font>
      <b/>
      <sz val="11"/>
      <color indexed="10"/>
      <name val="Arial Narrow"/>
      <family val="2"/>
    </font>
    <font>
      <sz val="9"/>
      <name val="Arial"/>
      <family val="2"/>
    </font>
    <font>
      <sz val="11"/>
      <color indexed="8"/>
      <name val="Calibri"/>
      <family val="2"/>
    </font>
    <font>
      <b/>
      <sz val="10"/>
      <name val="Arial"/>
      <family val="2"/>
    </font>
    <font>
      <sz val="8"/>
      <color indexed="8"/>
      <name val="Arial Narrow"/>
      <family val="2"/>
    </font>
    <font>
      <b/>
      <sz val="10"/>
      <color indexed="10"/>
      <name val="Arial Narrow"/>
      <family val="2"/>
    </font>
    <font>
      <u val="single"/>
      <sz val="10"/>
      <name val="Arial Narrow"/>
      <family val="2"/>
    </font>
    <font>
      <b/>
      <sz val="8"/>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7"/>
      <color indexed="9"/>
      <name val="Arial Narrow"/>
      <family val="2"/>
    </font>
    <font>
      <sz val="8"/>
      <color indexed="9"/>
      <name val="Arial Narrow"/>
      <family val="2"/>
    </font>
    <font>
      <sz val="10"/>
      <color indexed="9"/>
      <name val="Arial Narrow"/>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7"/>
      <color theme="0"/>
      <name val="Arial Narrow"/>
      <family val="2"/>
    </font>
    <font>
      <sz val="8"/>
      <color theme="0"/>
      <name val="Arial Narrow"/>
      <family val="2"/>
    </font>
    <font>
      <sz val="10"/>
      <color theme="0"/>
      <name val="Arial Narrow"/>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ck"/>
      <top>
        <color indexed="63"/>
      </top>
      <bottom style="thin">
        <color indexed="8"/>
      </bottom>
    </border>
    <border>
      <left>
        <color indexed="63"/>
      </left>
      <right>
        <color indexed="63"/>
      </right>
      <top>
        <color indexed="63"/>
      </top>
      <bottom style="thin">
        <color indexed="8"/>
      </bottom>
    </border>
    <border>
      <left>
        <color indexed="63"/>
      </left>
      <right style="thick"/>
      <top style="thin">
        <color indexed="8"/>
      </top>
      <bottom>
        <color indexed="63"/>
      </bottom>
    </border>
    <border>
      <left>
        <color indexed="63"/>
      </left>
      <right>
        <color indexed="63"/>
      </right>
      <top style="thin"/>
      <bottom style="thin"/>
    </border>
    <border>
      <left>
        <color indexed="63"/>
      </left>
      <right style="thick"/>
      <top>
        <color indexed="63"/>
      </top>
      <bottom>
        <color indexed="63"/>
      </bottom>
    </border>
    <border>
      <left>
        <color indexed="63"/>
      </left>
      <right style="thick">
        <color indexed="8"/>
      </right>
      <top>
        <color indexed="63"/>
      </top>
      <bottom>
        <color indexed="63"/>
      </bottom>
    </border>
    <border>
      <left>
        <color indexed="63"/>
      </left>
      <right style="thick">
        <color indexed="8"/>
      </right>
      <top>
        <color indexed="63"/>
      </top>
      <bottom style="thin">
        <color indexed="8"/>
      </bottom>
    </border>
    <border>
      <left>
        <color indexed="63"/>
      </left>
      <right style="thick"/>
      <top style="thin"/>
      <bottom>
        <color indexed="63"/>
      </bottom>
    </border>
    <border>
      <left>
        <color indexed="63"/>
      </left>
      <right style="thick"/>
      <top>
        <color indexed="63"/>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0"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54" fillId="21" borderId="6" applyNumberFormat="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36">
    <xf numFmtId="0" fontId="0" fillId="0" borderId="0" xfId="0" applyAlignment="1">
      <alignment/>
    </xf>
    <xf numFmtId="0" fontId="1" fillId="0" borderId="0" xfId="0" applyFont="1" applyFill="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9"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11" xfId="0" applyFont="1" applyFill="1" applyBorder="1" applyAlignment="1">
      <alignment horizontal="left" vertical="center"/>
    </xf>
    <xf numFmtId="0" fontId="9" fillId="0" borderId="0" xfId="0" applyFont="1" applyFill="1" applyAlignment="1">
      <alignment horizontal="right" vertical="center"/>
    </xf>
    <xf numFmtId="0" fontId="14" fillId="0" borderId="0" xfId="55" applyFont="1" applyFill="1" applyAlignment="1">
      <alignment horizontal="right" vertical="center"/>
      <protection/>
    </xf>
    <xf numFmtId="0" fontId="1" fillId="0" borderId="0" xfId="55" applyFont="1" applyFill="1" applyAlignment="1">
      <alignment horizontal="right" vertical="center"/>
      <protection/>
    </xf>
    <xf numFmtId="0" fontId="11" fillId="0" borderId="0" xfId="55" applyFont="1" applyFill="1" applyBorder="1" applyAlignment="1">
      <alignment horizontal="left" vertical="center"/>
      <protection/>
    </xf>
    <xf numFmtId="169" fontId="11" fillId="0" borderId="0" xfId="55" applyNumberFormat="1" applyFont="1" applyFill="1" applyBorder="1" applyAlignment="1">
      <alignment horizontal="right" vertical="center"/>
      <protection/>
    </xf>
    <xf numFmtId="0" fontId="12" fillId="0" borderId="0" xfId="55" applyFont="1" applyFill="1" applyAlignment="1">
      <alignment horizontal="left" vertical="center"/>
      <protection/>
    </xf>
    <xf numFmtId="0" fontId="11" fillId="0" borderId="0" xfId="55" applyFont="1" applyFill="1" applyAlignment="1">
      <alignment horizontal="right" vertical="center"/>
      <protection/>
    </xf>
    <xf numFmtId="169" fontId="11" fillId="0" borderId="0" xfId="55" applyNumberFormat="1" applyFont="1" applyFill="1" applyAlignment="1">
      <alignment horizontal="right" vertical="center"/>
      <protection/>
    </xf>
    <xf numFmtId="0" fontId="12" fillId="0" borderId="0" xfId="55" applyFont="1" applyFill="1" applyAlignment="1">
      <alignment horizontal="left" vertical="center" indent="1"/>
      <protection/>
    </xf>
    <xf numFmtId="0" fontId="11" fillId="0" borderId="0" xfId="55" applyFont="1" applyFill="1" applyAlignment="1">
      <alignment horizontal="left" vertical="center" indent="1"/>
      <protection/>
    </xf>
    <xf numFmtId="0" fontId="1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11" fillId="0" borderId="10" xfId="55" applyFont="1" applyFill="1" applyBorder="1" applyAlignment="1">
      <alignment horizontal="right" vertical="center"/>
      <protection/>
    </xf>
    <xf numFmtId="0" fontId="14" fillId="0" borderId="0" xfId="55" applyFont="1" applyFill="1" applyBorder="1" applyAlignment="1">
      <alignment horizontal="right" vertical="center"/>
      <protection/>
    </xf>
    <xf numFmtId="0" fontId="12" fillId="0" borderId="12" xfId="55" applyFont="1" applyFill="1" applyBorder="1" applyAlignment="1">
      <alignment horizontal="left" vertical="center"/>
      <protection/>
    </xf>
    <xf numFmtId="171" fontId="12" fillId="0" borderId="0" xfId="55" applyNumberFormat="1" applyFont="1" applyFill="1" applyBorder="1" applyAlignment="1">
      <alignment horizontal="right" vertical="center"/>
      <protection/>
    </xf>
    <xf numFmtId="0" fontId="9" fillId="0" borderId="0" xfId="55" applyFont="1" applyFill="1" applyBorder="1">
      <alignment/>
      <protection/>
    </xf>
    <xf numFmtId="0" fontId="11" fillId="0" borderId="0" xfId="55" applyFont="1" applyFill="1" applyAlignment="1">
      <alignment horizontal="left" vertical="center"/>
      <protection/>
    </xf>
    <xf numFmtId="0" fontId="13" fillId="0" borderId="0" xfId="0" applyFont="1" applyFill="1" applyAlignment="1">
      <alignment horizontal="left" vertical="center"/>
    </xf>
    <xf numFmtId="0" fontId="1" fillId="0" borderId="0" xfId="0" applyFont="1" applyFill="1" applyAlignment="1">
      <alignment horizontal="right" vertical="center"/>
    </xf>
    <xf numFmtId="0" fontId="1" fillId="0" borderId="11" xfId="0" applyFont="1" applyFill="1" applyBorder="1" applyAlignment="1">
      <alignment horizontal="left" vertical="center"/>
    </xf>
    <xf numFmtId="0" fontId="15" fillId="0" borderId="0" xfId="0" applyFont="1" applyFill="1" applyAlignment="1">
      <alignment horizontal="right" vertical="center"/>
    </xf>
    <xf numFmtId="0" fontId="5" fillId="0" borderId="0" xfId="0" applyFont="1" applyFill="1" applyBorder="1" applyAlignment="1">
      <alignment horizontal="right" vertical="center"/>
    </xf>
    <xf numFmtId="168" fontId="0" fillId="0" borderId="0" xfId="50" applyFont="1" applyAlignment="1">
      <alignment/>
    </xf>
    <xf numFmtId="164" fontId="0" fillId="0" borderId="0" xfId="0" applyNumberFormat="1" applyAlignment="1">
      <alignment/>
    </xf>
    <xf numFmtId="168" fontId="0" fillId="0" borderId="0" xfId="0" applyNumberFormat="1" applyAlignment="1">
      <alignment/>
    </xf>
    <xf numFmtId="164" fontId="0" fillId="0" borderId="0" xfId="0" applyNumberFormat="1" applyAlignment="1">
      <alignment horizontal="left" indent="1"/>
    </xf>
    <xf numFmtId="164" fontId="17" fillId="0" borderId="0" xfId="0" applyNumberFormat="1" applyFont="1" applyAlignment="1">
      <alignment/>
    </xf>
    <xf numFmtId="168" fontId="17" fillId="0" borderId="0" xfId="0" applyNumberFormat="1" applyFont="1" applyAlignment="1">
      <alignment/>
    </xf>
    <xf numFmtId="1" fontId="0" fillId="0" borderId="0" xfId="0" applyNumberFormat="1" applyAlignment="1">
      <alignment/>
    </xf>
    <xf numFmtId="164" fontId="0" fillId="33" borderId="0" xfId="0" applyNumberFormat="1" applyFill="1" applyAlignment="1">
      <alignment/>
    </xf>
    <xf numFmtId="2" fontId="0" fillId="0" borderId="0" xfId="0" applyNumberFormat="1" applyAlignment="1">
      <alignment/>
    </xf>
    <xf numFmtId="43" fontId="0" fillId="0" borderId="0" xfId="0" applyNumberFormat="1" applyAlignment="1">
      <alignment/>
    </xf>
    <xf numFmtId="168" fontId="17" fillId="0" borderId="0" xfId="50" applyFont="1" applyAlignment="1">
      <alignment/>
    </xf>
    <xf numFmtId="164" fontId="0" fillId="0" borderId="0" xfId="0" applyNumberFormat="1" applyFont="1" applyAlignment="1">
      <alignment/>
    </xf>
    <xf numFmtId="0" fontId="60" fillId="0" borderId="0" xfId="0" applyFont="1" applyAlignment="1">
      <alignment/>
    </xf>
    <xf numFmtId="3" fontId="0" fillId="0" borderId="0" xfId="0" applyNumberFormat="1" applyAlignment="1">
      <alignment/>
    </xf>
    <xf numFmtId="2" fontId="0" fillId="0" borderId="0" xfId="50" applyNumberFormat="1" applyFont="1" applyAlignment="1">
      <alignment/>
    </xf>
    <xf numFmtId="0" fontId="0" fillId="0" borderId="0" xfId="0" applyNumberFormat="1" applyAlignment="1">
      <alignment/>
    </xf>
    <xf numFmtId="0" fontId="61" fillId="0" borderId="0" xfId="55" applyFont="1" applyFill="1" applyAlignment="1">
      <alignment horizontal="right" vertical="center"/>
      <protection/>
    </xf>
    <xf numFmtId="0" fontId="12"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2" fillId="0" borderId="0" xfId="0" applyFont="1" applyFill="1" applyBorder="1" applyAlignment="1" quotePrefix="1">
      <alignment horizontal="left" vertical="center"/>
    </xf>
    <xf numFmtId="0" fontId="11" fillId="0" borderId="0" xfId="0" applyFont="1" applyFill="1" applyBorder="1" applyAlignment="1" quotePrefix="1">
      <alignment horizontal="left" vertical="center" indent="2"/>
    </xf>
    <xf numFmtId="169"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right" vertical="center"/>
    </xf>
    <xf numFmtId="0" fontId="12" fillId="0" borderId="15" xfId="0" applyFont="1" applyFill="1" applyBorder="1" applyAlignment="1">
      <alignment horizontal="left" vertical="center"/>
    </xf>
    <xf numFmtId="0" fontId="12" fillId="0" borderId="15" xfId="0" applyFont="1" applyFill="1" applyBorder="1" applyAlignment="1">
      <alignment horizontal="left" vertical="center" wrapText="1"/>
    </xf>
    <xf numFmtId="169" fontId="12" fillId="0" borderId="0" xfId="0" applyNumberFormat="1" applyFont="1" applyFill="1" applyBorder="1" applyAlignment="1">
      <alignment horizontal="righ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2" fillId="0" borderId="0" xfId="0" applyFont="1" applyFill="1" applyBorder="1" applyAlignment="1">
      <alignment horizontal="right" vertical="center"/>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center"/>
    </xf>
    <xf numFmtId="169" fontId="11" fillId="0" borderId="10" xfId="0" applyNumberFormat="1" applyFont="1" applyFill="1" applyBorder="1" applyAlignment="1">
      <alignment horizontal="right" vertical="center"/>
    </xf>
    <xf numFmtId="0" fontId="11" fillId="0" borderId="10" xfId="0" applyFont="1" applyFill="1" applyBorder="1" applyAlignment="1">
      <alignment horizontal="right" vertical="center"/>
    </xf>
    <xf numFmtId="0" fontId="12" fillId="0" borderId="10" xfId="0" applyFont="1" applyFill="1" applyBorder="1" applyAlignment="1">
      <alignment horizontal="right" vertical="center"/>
    </xf>
    <xf numFmtId="0" fontId="11" fillId="0" borderId="0" xfId="0" applyFont="1" applyFill="1" applyBorder="1" applyAlignment="1">
      <alignment vertical="center"/>
    </xf>
    <xf numFmtId="0" fontId="11" fillId="0" borderId="10" xfId="0" applyFont="1" applyFill="1" applyBorder="1" applyAlignment="1">
      <alignment horizontal="left" vertical="center"/>
    </xf>
    <xf numFmtId="0" fontId="12" fillId="0" borderId="18" xfId="0" applyFont="1" applyFill="1" applyBorder="1" applyAlignment="1">
      <alignment horizontal="center" vertical="center" wrapText="1"/>
    </xf>
    <xf numFmtId="0" fontId="12" fillId="0" borderId="14" xfId="0" applyFont="1" applyFill="1" applyBorder="1" applyAlignment="1">
      <alignment horizontal="right" vertical="center" wrapText="1"/>
    </xf>
    <xf numFmtId="0" fontId="12" fillId="0" borderId="15" xfId="0" applyFont="1" applyFill="1" applyBorder="1" applyAlignment="1">
      <alignment horizontal="center" vertical="center" wrapText="1"/>
    </xf>
    <xf numFmtId="0" fontId="11" fillId="0" borderId="19" xfId="0" applyFont="1" applyFill="1" applyBorder="1" applyAlignment="1">
      <alignment horizontal="left" vertical="center"/>
    </xf>
    <xf numFmtId="0" fontId="11" fillId="0" borderId="2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Border="1" applyAlignment="1">
      <alignment horizontal="left" vertical="center"/>
    </xf>
    <xf numFmtId="169" fontId="9" fillId="0"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169" fontId="62" fillId="0" borderId="0" xfId="0" applyNumberFormat="1" applyFont="1" applyFill="1" applyBorder="1" applyAlignment="1">
      <alignment horizontal="right" vertical="center"/>
    </xf>
    <xf numFmtId="0" fontId="12" fillId="0" borderId="13" xfId="0" applyFont="1" applyFill="1" applyBorder="1" applyAlignment="1">
      <alignment horizontal="left" vertical="center" wrapText="1"/>
    </xf>
    <xf numFmtId="0" fontId="11" fillId="0" borderId="0" xfId="0" applyFont="1" applyFill="1" applyAlignment="1">
      <alignment horizontal="right" vertical="center"/>
    </xf>
    <xf numFmtId="169" fontId="11" fillId="0" borderId="0" xfId="0" applyNumberFormat="1" applyFont="1" applyFill="1" applyBorder="1" applyAlignment="1">
      <alignment vertical="center"/>
    </xf>
    <xf numFmtId="169" fontId="12" fillId="0" borderId="0" xfId="0" applyNumberFormat="1" applyFont="1" applyFill="1" applyBorder="1" applyAlignment="1">
      <alignment vertical="center"/>
    </xf>
    <xf numFmtId="0" fontId="9" fillId="0" borderId="20" xfId="0" applyFont="1" applyFill="1" applyBorder="1" applyAlignment="1">
      <alignment horizontal="right" vertical="center"/>
    </xf>
    <xf numFmtId="0" fontId="12" fillId="0" borderId="0" xfId="0" applyFont="1" applyFill="1" applyAlignment="1" quotePrefix="1">
      <alignment horizontal="left" vertical="center"/>
    </xf>
    <xf numFmtId="0" fontId="11" fillId="0" borderId="0" xfId="0" applyFont="1" applyFill="1" applyAlignment="1">
      <alignment horizontal="left" vertical="center" indent="1"/>
    </xf>
    <xf numFmtId="0" fontId="11" fillId="0" borderId="11" xfId="0" applyFont="1" applyFill="1" applyBorder="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0" fontId="19" fillId="0" borderId="0" xfId="55" applyFont="1" applyFill="1" applyAlignment="1">
      <alignment horizontal="right" vertical="center"/>
      <protection/>
    </xf>
    <xf numFmtId="0" fontId="12" fillId="0" borderId="0" xfId="55" applyFont="1" applyFill="1" applyAlignment="1" quotePrefix="1">
      <alignment horizontal="left" vertical="center"/>
      <protection/>
    </xf>
    <xf numFmtId="0" fontId="63" fillId="0" borderId="0" xfId="55" applyFont="1" applyFill="1" applyAlignment="1">
      <alignment horizontal="right" vertical="center"/>
      <protection/>
    </xf>
    <xf numFmtId="0" fontId="12" fillId="0" borderId="14" xfId="55" applyFont="1" applyFill="1" applyBorder="1" applyAlignment="1">
      <alignment horizontal="right" vertical="center" wrapText="1"/>
      <protection/>
    </xf>
    <xf numFmtId="169" fontId="12" fillId="0" borderId="0" xfId="55" applyNumberFormat="1" applyFont="1" applyFill="1" applyBorder="1" applyAlignment="1">
      <alignment horizontal="right" vertical="center"/>
      <protection/>
    </xf>
    <xf numFmtId="169" fontId="12" fillId="0" borderId="0" xfId="55" applyNumberFormat="1" applyFont="1" applyFill="1" applyBorder="1">
      <alignment/>
      <protection/>
    </xf>
    <xf numFmtId="169" fontId="12"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0" fontId="12"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12" fillId="0" borderId="0" xfId="55" applyFont="1" applyFill="1" applyBorder="1" applyAlignment="1">
      <alignment horizontal="left" vertical="center" wrapText="1" indent="1"/>
      <protection/>
    </xf>
    <xf numFmtId="0" fontId="12" fillId="0" borderId="0" xfId="55" applyFont="1" applyFill="1" applyAlignment="1">
      <alignment horizontal="right" vertical="center"/>
      <protection/>
    </xf>
    <xf numFmtId="0" fontId="12" fillId="0" borderId="10" xfId="55" applyFont="1" applyFill="1" applyBorder="1" applyAlignment="1">
      <alignment horizontal="left" vertical="center" wrapText="1" indent="1"/>
      <protection/>
    </xf>
    <xf numFmtId="169" fontId="12" fillId="0" borderId="10" xfId="55" applyNumberFormat="1" applyFont="1" applyFill="1" applyBorder="1" applyAlignment="1">
      <alignment horizontal="right" vertical="center"/>
      <protection/>
    </xf>
    <xf numFmtId="0" fontId="19" fillId="0" borderId="0" xfId="55" applyFont="1" applyFill="1" applyBorder="1" applyAlignment="1">
      <alignment horizontal="right" vertical="center"/>
      <protection/>
    </xf>
    <xf numFmtId="0" fontId="12" fillId="0" borderId="21" xfId="55" applyFont="1" applyFill="1" applyBorder="1" applyAlignment="1">
      <alignment horizontal="left" vertical="center" wrapText="1"/>
      <protection/>
    </xf>
    <xf numFmtId="1" fontId="11" fillId="0" borderId="0" xfId="55" applyNumberFormat="1" applyFont="1" applyFill="1" applyAlignment="1">
      <alignment horizontal="right" vertical="center"/>
      <protection/>
    </xf>
    <xf numFmtId="0" fontId="11" fillId="0" borderId="0" xfId="55" applyFont="1" applyAlignment="1">
      <alignment horizontal="left" vertical="center" indent="2"/>
      <protection/>
    </xf>
    <xf numFmtId="174" fontId="11" fillId="0" borderId="0" xfId="50" applyNumberFormat="1" applyFont="1" applyFill="1" applyAlignment="1">
      <alignment horizontal="right" vertical="center"/>
    </xf>
    <xf numFmtId="172" fontId="12" fillId="0" borderId="0" xfId="55" applyNumberFormat="1" applyFont="1" applyFill="1" applyAlignment="1">
      <alignment horizontal="right" vertical="center"/>
      <protection/>
    </xf>
    <xf numFmtId="0" fontId="20" fillId="0" borderId="0" xfId="55" applyFont="1" applyFill="1" applyBorder="1" applyAlignment="1">
      <alignment horizontal="left" vertical="center"/>
      <protection/>
    </xf>
    <xf numFmtId="0" fontId="4" fillId="0" borderId="0" xfId="0" applyFont="1" applyFill="1" applyAlignment="1">
      <alignment horizontal="right" vertical="center"/>
    </xf>
    <xf numFmtId="0" fontId="2" fillId="0" borderId="0" xfId="0" applyFont="1" applyFill="1" applyAlignment="1">
      <alignment horizontal="right" vertical="center"/>
    </xf>
    <xf numFmtId="0" fontId="21" fillId="0" borderId="0" xfId="55" applyFont="1" applyFill="1" applyBorder="1" applyAlignment="1">
      <alignment horizontal="right" vertical="center"/>
      <protection/>
    </xf>
    <xf numFmtId="0" fontId="9" fillId="0" borderId="0" xfId="55" applyFont="1" applyFill="1" applyBorder="1" applyAlignment="1">
      <alignment horizontal="left" vertical="center"/>
      <protection/>
    </xf>
    <xf numFmtId="0" fontId="9" fillId="0" borderId="0" xfId="55" applyFont="1" applyFill="1" applyBorder="1" applyAlignment="1">
      <alignment horizontal="right" vertical="center"/>
      <protection/>
    </xf>
    <xf numFmtId="0" fontId="9" fillId="0" borderId="0" xfId="55" applyFont="1" applyFill="1" applyAlignment="1">
      <alignment horizontal="right" vertical="center"/>
      <protection/>
    </xf>
    <xf numFmtId="0" fontId="62" fillId="0" borderId="0" xfId="55" applyFont="1" applyFill="1" applyAlignment="1">
      <alignment horizontal="right" vertical="center"/>
      <protection/>
    </xf>
    <xf numFmtId="0" fontId="21" fillId="0" borderId="0" xfId="55" applyFont="1" applyFill="1" applyAlignment="1">
      <alignment horizontal="right" vertical="center"/>
      <protection/>
    </xf>
    <xf numFmtId="0" fontId="9" fillId="0" borderId="0" xfId="55" applyFont="1" applyFill="1" applyBorder="1" applyAlignment="1">
      <alignment horizontal="left" vertical="center" wrapText="1"/>
      <protection/>
    </xf>
    <xf numFmtId="0" fontId="9" fillId="0" borderId="0" xfId="55" applyFont="1" applyFill="1" applyAlignment="1">
      <alignment horizontal="left" vertical="center"/>
      <protection/>
    </xf>
    <xf numFmtId="0" fontId="62" fillId="0" borderId="0" xfId="55" applyFont="1" applyFill="1" applyBorder="1" applyAlignment="1">
      <alignment horizontal="right" vertical="center"/>
      <protection/>
    </xf>
    <xf numFmtId="169" fontId="12" fillId="0" borderId="0" xfId="55" applyNumberFormat="1" applyFont="1" applyFill="1" applyAlignment="1">
      <alignment vertical="center"/>
      <protection/>
    </xf>
    <xf numFmtId="169" fontId="12" fillId="0" borderId="0" xfId="55" applyNumberFormat="1" applyFont="1" applyFill="1" applyBorder="1" applyAlignment="1">
      <alignment horizontal="right"/>
      <protection/>
    </xf>
    <xf numFmtId="0" fontId="11" fillId="0" borderId="0" xfId="0" applyFont="1" applyFill="1" applyBorder="1" applyAlignment="1">
      <alignment horizontal="left" vertical="center" wrapText="1"/>
    </xf>
    <xf numFmtId="0" fontId="9" fillId="0" borderId="0" xfId="55" applyFont="1" applyFill="1" applyBorder="1" applyAlignment="1">
      <alignment horizontal="left" wrapText="1"/>
      <protection/>
    </xf>
    <xf numFmtId="0" fontId="4" fillId="0" borderId="0" xfId="55" applyFont="1" applyFill="1" applyAlignment="1">
      <alignment horizontal="left" vertical="center" wrapText="1"/>
      <protection/>
    </xf>
    <xf numFmtId="0" fontId="12" fillId="0" borderId="20" xfId="55" applyFont="1" applyFill="1" applyBorder="1" applyAlignment="1">
      <alignment horizontal="left" vertical="center" wrapText="1"/>
      <protection/>
    </xf>
    <xf numFmtId="173" fontId="0" fillId="0" borderId="0" xfId="50" applyNumberFormat="1" applyFont="1" applyAlignment="1">
      <alignment/>
    </xf>
    <xf numFmtId="174" fontId="0" fillId="0" borderId="0" xfId="0" applyNumberFormat="1" applyAlignment="1">
      <alignment/>
    </xf>
    <xf numFmtId="0" fontId="64" fillId="0" borderId="22" xfId="0" applyFont="1" applyBorder="1" applyAlignment="1">
      <alignment horizontal="right" vertical="center" wrapText="1"/>
    </xf>
    <xf numFmtId="0" fontId="64" fillId="0" borderId="23" xfId="0" applyFont="1" applyBorder="1" applyAlignment="1">
      <alignment horizontal="righ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55" applyFont="1" applyFill="1" applyBorder="1" applyAlignment="1">
      <alignment horizontal="left"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K62"/>
  <sheetViews>
    <sheetView showGridLines="0" tabSelected="1" zoomScaleSheetLayoutView="145" zoomScalePageLayoutView="0" workbookViewId="0" topLeftCell="A1">
      <selection activeCell="A38" sqref="A38"/>
    </sheetView>
  </sheetViews>
  <sheetFormatPr defaultColWidth="11.421875" defaultRowHeight="12.75"/>
  <cols>
    <col min="1" max="1" width="39.8515625" style="53" customWidth="1"/>
    <col min="2" max="11" width="6.57421875" style="49" bestFit="1" customWidth="1"/>
    <col min="12" max="16384" width="11.421875" style="1" customWidth="1"/>
  </cols>
  <sheetData>
    <row r="1" ht="15" customHeight="1">
      <c r="A1" s="48" t="s">
        <v>88</v>
      </c>
    </row>
    <row r="2" ht="3.75" customHeight="1">
      <c r="A2" s="48"/>
    </row>
    <row r="3" ht="13.5" customHeight="1">
      <c r="A3" s="50" t="s">
        <v>87</v>
      </c>
    </row>
    <row r="4" ht="13.5" customHeight="1">
      <c r="A4" s="50" t="s">
        <v>229</v>
      </c>
    </row>
    <row r="5" spans="1:3" ht="12" customHeight="1">
      <c r="A5" s="51" t="s">
        <v>138</v>
      </c>
      <c r="B5" s="52"/>
      <c r="C5" s="52"/>
    </row>
    <row r="6" ht="6.75" customHeight="1"/>
    <row r="7" spans="1:11" ht="18" customHeight="1">
      <c r="A7" s="54" t="s">
        <v>55</v>
      </c>
      <c r="B7" s="55">
        <v>2013</v>
      </c>
      <c r="C7" s="55">
        <v>2014</v>
      </c>
      <c r="D7" s="55">
        <v>2015</v>
      </c>
      <c r="E7" s="55">
        <v>2016</v>
      </c>
      <c r="F7" s="55">
        <v>2017</v>
      </c>
      <c r="G7" s="55">
        <v>2018</v>
      </c>
      <c r="H7" s="55">
        <v>2019</v>
      </c>
      <c r="I7" s="55">
        <v>2020</v>
      </c>
      <c r="J7" s="55">
        <v>2021</v>
      </c>
      <c r="K7" s="55" t="s">
        <v>194</v>
      </c>
    </row>
    <row r="8" ht="4.5" customHeight="1">
      <c r="A8" s="56"/>
    </row>
    <row r="9" spans="1:11" ht="12.75">
      <c r="A9" s="57" t="s">
        <v>102</v>
      </c>
      <c r="B9" s="58">
        <v>111887</v>
      </c>
      <c r="C9" s="58">
        <v>123546</v>
      </c>
      <c r="D9" s="58">
        <v>130205</v>
      </c>
      <c r="E9" s="58">
        <v>131460</v>
      </c>
      <c r="F9" s="58">
        <v>140513</v>
      </c>
      <c r="G9" s="58">
        <v>150328</v>
      </c>
      <c r="H9" s="58">
        <v>151625.26606532</v>
      </c>
      <c r="I9" s="58">
        <v>172053.58374442</v>
      </c>
      <c r="J9" s="58">
        <v>186881.34657949003</v>
      </c>
      <c r="K9" s="58">
        <v>187521.68258982</v>
      </c>
    </row>
    <row r="10" spans="1:3" ht="6.75" customHeight="1">
      <c r="A10" s="59"/>
      <c r="B10" s="52"/>
      <c r="C10" s="52"/>
    </row>
    <row r="11" spans="1:11" ht="10.5" customHeight="1">
      <c r="A11" s="59" t="s">
        <v>103</v>
      </c>
      <c r="B11" s="52">
        <v>56679.8958333793</v>
      </c>
      <c r="C11" s="52">
        <v>64077.026794329686</v>
      </c>
      <c r="D11" s="52">
        <v>67131.83922935656</v>
      </c>
      <c r="E11" s="52">
        <v>69193.19259015676</v>
      </c>
      <c r="F11" s="52">
        <v>80609.69011293283</v>
      </c>
      <c r="G11" s="52">
        <v>78076</v>
      </c>
      <c r="H11" s="52">
        <v>84544.89094815978</v>
      </c>
      <c r="I11" s="52">
        <v>103387.3842563799</v>
      </c>
      <c r="J11" s="52">
        <v>112102.12863071977</v>
      </c>
      <c r="K11" s="52">
        <v>109931.9726182464</v>
      </c>
    </row>
    <row r="12" spans="1:3" ht="3" customHeight="1">
      <c r="A12" s="59"/>
      <c r="B12" s="52"/>
      <c r="C12" s="52"/>
    </row>
    <row r="13" spans="1:11" ht="10.5" customHeight="1">
      <c r="A13" s="59" t="s">
        <v>78</v>
      </c>
      <c r="B13" s="52">
        <v>43825.8108995793</v>
      </c>
      <c r="C13" s="52">
        <v>50710.97335504969</v>
      </c>
      <c r="D13" s="52">
        <v>54529.702024515675</v>
      </c>
      <c r="E13" s="52">
        <v>55744.06200137477</v>
      </c>
      <c r="F13" s="52">
        <v>66328.5114572306</v>
      </c>
      <c r="G13" s="52">
        <v>63612.51714064</v>
      </c>
      <c r="H13" s="52">
        <v>67791.52283718988</v>
      </c>
      <c r="I13" s="52">
        <v>87081.88240319</v>
      </c>
      <c r="J13" s="52">
        <v>94244.79728351977</v>
      </c>
      <c r="K13" s="52">
        <v>91104.6720593238</v>
      </c>
    </row>
    <row r="14" spans="1:11" ht="12" customHeight="1">
      <c r="A14" s="60" t="s">
        <v>79</v>
      </c>
      <c r="B14" s="52">
        <v>19355.123942889808</v>
      </c>
      <c r="C14" s="52">
        <v>21037.936054479782</v>
      </c>
      <c r="D14" s="52">
        <v>24605.59941519461</v>
      </c>
      <c r="E14" s="52">
        <v>26772.663899433628</v>
      </c>
      <c r="F14" s="52">
        <v>32914.72680415437</v>
      </c>
      <c r="G14" s="52">
        <v>35808.94101153</v>
      </c>
      <c r="H14" s="52">
        <v>35328.99391364999</v>
      </c>
      <c r="I14" s="52">
        <v>39559.41208155999</v>
      </c>
      <c r="J14" s="52">
        <v>49699.0299173799</v>
      </c>
      <c r="K14" s="52">
        <v>48466.43166703591</v>
      </c>
    </row>
    <row r="15" spans="1:11" ht="12" customHeight="1">
      <c r="A15" s="60" t="s">
        <v>80</v>
      </c>
      <c r="B15" s="52">
        <v>24470.686956689497</v>
      </c>
      <c r="C15" s="52">
        <v>29673.037300569904</v>
      </c>
      <c r="D15" s="52">
        <v>29924.102609321064</v>
      </c>
      <c r="E15" s="52">
        <v>28971.398101941144</v>
      </c>
      <c r="F15" s="52">
        <v>33413.78465307624</v>
      </c>
      <c r="G15" s="52">
        <v>27803.576129110003</v>
      </c>
      <c r="H15" s="52">
        <v>32462.52892353989</v>
      </c>
      <c r="I15" s="52">
        <v>47522.47032162999</v>
      </c>
      <c r="J15" s="52">
        <v>44545.767366139786</v>
      </c>
      <c r="K15" s="52">
        <v>42638.240392287895</v>
      </c>
    </row>
    <row r="16" spans="1:11" s="30" customFormat="1" ht="3" customHeight="1">
      <c r="A16" s="60"/>
      <c r="B16" s="52"/>
      <c r="C16" s="52"/>
      <c r="D16" s="61"/>
      <c r="E16" s="61"/>
      <c r="F16" s="61"/>
      <c r="G16" s="61"/>
      <c r="H16" s="61"/>
      <c r="I16" s="61"/>
      <c r="J16" s="61"/>
      <c r="K16" s="61"/>
    </row>
    <row r="17" spans="1:11" s="30" customFormat="1" ht="12" customHeight="1">
      <c r="A17" s="60" t="s">
        <v>81</v>
      </c>
      <c r="B17" s="52">
        <v>12854.0849338</v>
      </c>
      <c r="C17" s="52">
        <v>13366.053439279998</v>
      </c>
      <c r="D17" s="52">
        <v>12602.137204840876</v>
      </c>
      <c r="E17" s="52">
        <v>13449.130588781985</v>
      </c>
      <c r="F17" s="52">
        <v>14281.178655702224</v>
      </c>
      <c r="G17" s="52">
        <v>14464</v>
      </c>
      <c r="H17" s="52">
        <v>16753.3681109699</v>
      </c>
      <c r="I17" s="52">
        <v>16305.501853189899</v>
      </c>
      <c r="J17" s="52">
        <v>17857.3313472</v>
      </c>
      <c r="K17" s="52">
        <v>18827.3005589226</v>
      </c>
    </row>
    <row r="18" spans="1:3" ht="3.75" customHeight="1">
      <c r="A18" s="60"/>
      <c r="B18" s="52"/>
      <c r="C18" s="52"/>
    </row>
    <row r="19" spans="1:11" ht="12" customHeight="1">
      <c r="A19" s="62" t="s">
        <v>100</v>
      </c>
      <c r="B19" s="52">
        <v>22656.823438719766</v>
      </c>
      <c r="C19" s="52">
        <v>26635.637378949905</v>
      </c>
      <c r="D19" s="52">
        <v>29421.935666097335</v>
      </c>
      <c r="E19" s="52">
        <v>32706.66670118588</v>
      </c>
      <c r="F19" s="52">
        <v>35394.612680780076</v>
      </c>
      <c r="G19" s="52">
        <v>37915.65422273</v>
      </c>
      <c r="H19" s="52">
        <v>40061.18725431998</v>
      </c>
      <c r="I19" s="52">
        <v>52927.916497849976</v>
      </c>
      <c r="J19" s="52">
        <v>63442.79909868988</v>
      </c>
      <c r="K19" s="52">
        <v>58768.09047031624</v>
      </c>
    </row>
    <row r="20" spans="1:3" ht="12" customHeight="1">
      <c r="A20" s="62" t="s">
        <v>120</v>
      </c>
      <c r="B20" s="52"/>
      <c r="C20" s="52"/>
    </row>
    <row r="21" spans="1:11" ht="2.25" customHeight="1">
      <c r="A21" s="63"/>
      <c r="B21" s="65"/>
      <c r="C21" s="65"/>
      <c r="D21" s="65"/>
      <c r="E21" s="65"/>
      <c r="F21" s="66"/>
      <c r="G21" s="66"/>
      <c r="H21" s="66"/>
      <c r="I21" s="66"/>
      <c r="J21" s="66"/>
      <c r="K21" s="66"/>
    </row>
    <row r="22" ht="2.25" customHeight="1"/>
    <row r="23" ht="12.75">
      <c r="A23" s="125" t="s">
        <v>196</v>
      </c>
    </row>
    <row r="24" spans="1:7" s="74" customFormat="1" ht="12.75">
      <c r="A24" s="134" t="s">
        <v>197</v>
      </c>
      <c r="B24" s="134"/>
      <c r="C24" s="134"/>
      <c r="D24" s="134"/>
      <c r="E24" s="134"/>
      <c r="F24" s="134"/>
      <c r="G24" s="134"/>
    </row>
    <row r="25" spans="1:7" s="74" customFormat="1" ht="12.75">
      <c r="A25" s="133" t="s">
        <v>82</v>
      </c>
      <c r="B25" s="133"/>
      <c r="C25" s="133"/>
      <c r="D25" s="133"/>
      <c r="E25" s="133"/>
      <c r="F25" s="133"/>
      <c r="G25" s="133"/>
    </row>
    <row r="26" spans="1:7" s="74" customFormat="1" ht="12.75">
      <c r="A26" s="133" t="s">
        <v>0</v>
      </c>
      <c r="B26" s="133"/>
      <c r="C26" s="133"/>
      <c r="D26" s="133"/>
      <c r="E26" s="133"/>
      <c r="F26" s="133"/>
      <c r="G26" s="133"/>
    </row>
    <row r="27" spans="1:7" s="74" customFormat="1" ht="12.75">
      <c r="A27" s="133" t="s">
        <v>198</v>
      </c>
      <c r="B27" s="133"/>
      <c r="C27" s="133"/>
      <c r="D27" s="133"/>
      <c r="E27" s="133"/>
      <c r="F27" s="133"/>
      <c r="G27" s="133"/>
    </row>
    <row r="28" spans="1:7" s="74" customFormat="1" ht="12.75">
      <c r="A28" s="133" t="s">
        <v>1</v>
      </c>
      <c r="B28" s="133"/>
      <c r="C28" s="133"/>
      <c r="D28" s="133"/>
      <c r="E28" s="133"/>
      <c r="F28" s="133"/>
      <c r="G28" s="133"/>
    </row>
    <row r="29" spans="1:7" s="74" customFormat="1" ht="12.75">
      <c r="A29" s="133" t="s">
        <v>2</v>
      </c>
      <c r="B29" s="133"/>
      <c r="C29" s="133"/>
      <c r="D29" s="133"/>
      <c r="E29" s="133"/>
      <c r="F29" s="133"/>
      <c r="G29" s="133"/>
    </row>
    <row r="30" spans="1:7" s="74" customFormat="1" ht="12.75">
      <c r="A30" s="133" t="s">
        <v>101</v>
      </c>
      <c r="B30" s="133"/>
      <c r="C30" s="133"/>
      <c r="D30" s="133"/>
      <c r="E30" s="133"/>
      <c r="F30" s="133"/>
      <c r="G30" s="133"/>
    </row>
    <row r="31" spans="1:4" s="74" customFormat="1" ht="12.75">
      <c r="A31" s="75" t="s">
        <v>136</v>
      </c>
      <c r="B31" s="76"/>
      <c r="C31" s="76"/>
      <c r="D31" s="76"/>
    </row>
    <row r="32" ht="12" customHeight="1"/>
    <row r="33" ht="12" customHeight="1"/>
    <row r="34" ht="12" customHeight="1"/>
    <row r="35" ht="12" customHeight="1"/>
    <row r="36" ht="8.25" customHeight="1"/>
    <row r="37" ht="13.5" customHeight="1">
      <c r="A37" s="48" t="s">
        <v>230</v>
      </c>
    </row>
    <row r="38" ht="13.5" customHeight="1">
      <c r="A38" s="67" t="s">
        <v>139</v>
      </c>
    </row>
    <row r="39" ht="6.75" customHeight="1">
      <c r="A39" s="68"/>
    </row>
    <row r="40" spans="1:11" ht="16.5" customHeight="1">
      <c r="A40" s="69" t="s">
        <v>56</v>
      </c>
      <c r="B40" s="55">
        <v>2013</v>
      </c>
      <c r="C40" s="55">
        <v>2014</v>
      </c>
      <c r="D40" s="55">
        <v>2015</v>
      </c>
      <c r="E40" s="55">
        <v>2016</v>
      </c>
      <c r="F40" s="55">
        <v>2017</v>
      </c>
      <c r="G40" s="55">
        <v>2018</v>
      </c>
      <c r="H40" s="55">
        <v>2019</v>
      </c>
      <c r="I40" s="55">
        <v>2020</v>
      </c>
      <c r="J40" s="55">
        <v>2021</v>
      </c>
      <c r="K40" s="55" t="s">
        <v>194</v>
      </c>
    </row>
    <row r="41" ht="3" customHeight="1">
      <c r="A41" s="71"/>
    </row>
    <row r="42" spans="1:11" ht="12.75">
      <c r="A42" s="57" t="s">
        <v>51</v>
      </c>
      <c r="B42" s="58">
        <v>43825.81090011</v>
      </c>
      <c r="C42" s="58">
        <v>50710.973355049704</v>
      </c>
      <c r="D42" s="58">
        <v>54529.702024515536</v>
      </c>
      <c r="E42" s="58">
        <v>55744.062001374405</v>
      </c>
      <c r="F42" s="58">
        <v>66328.51145723264</v>
      </c>
      <c r="G42" s="58">
        <v>63612.51714064</v>
      </c>
      <c r="H42" s="58">
        <v>67791.52283718988</v>
      </c>
      <c r="I42" s="58">
        <v>87081.88240319</v>
      </c>
      <c r="J42" s="58">
        <v>94244.79728351977</v>
      </c>
      <c r="K42" s="58">
        <v>91104.6720593238</v>
      </c>
    </row>
    <row r="43" spans="1:3" ht="4.5" customHeight="1">
      <c r="A43" s="56"/>
      <c r="B43" s="52"/>
      <c r="C43" s="52"/>
    </row>
    <row r="44" spans="1:11" ht="11.25" customHeight="1">
      <c r="A44" s="59" t="s">
        <v>50</v>
      </c>
      <c r="B44" s="52">
        <v>413.55916908000006</v>
      </c>
      <c r="C44" s="52">
        <v>433.4977801300001</v>
      </c>
      <c r="D44" s="52">
        <v>299.94005219880165</v>
      </c>
      <c r="E44" s="52">
        <v>242.4686376664001</v>
      </c>
      <c r="F44" s="52">
        <v>550.6234091589183</v>
      </c>
      <c r="G44" s="52">
        <v>462.19971467</v>
      </c>
      <c r="H44" s="52">
        <v>234.30425969</v>
      </c>
      <c r="I44" s="52">
        <v>228.152616229999</v>
      </c>
      <c r="J44" s="52">
        <v>250.74601986000002</v>
      </c>
      <c r="K44" s="52">
        <v>332.754203040527</v>
      </c>
    </row>
    <row r="45" spans="1:11" ht="11.25" customHeight="1">
      <c r="A45" s="59" t="s">
        <v>72</v>
      </c>
      <c r="B45" s="52">
        <v>1775.80829298</v>
      </c>
      <c r="C45" s="52">
        <v>1936.1972511099998</v>
      </c>
      <c r="D45" s="52">
        <v>2417.448367419981</v>
      </c>
      <c r="E45" s="52">
        <v>2176.7931928804073</v>
      </c>
      <c r="F45" s="52">
        <v>3213.530014733628</v>
      </c>
      <c r="G45" s="52">
        <v>3064.39057421</v>
      </c>
      <c r="H45" s="52">
        <v>2352.1974130900003</v>
      </c>
      <c r="I45" s="52">
        <v>2265.13029103</v>
      </c>
      <c r="J45" s="52">
        <v>2239.83257260999</v>
      </c>
      <c r="K45" s="52">
        <v>2633.3264182238304</v>
      </c>
    </row>
    <row r="46" spans="1:11" ht="11.25" customHeight="1">
      <c r="A46" s="59" t="s">
        <v>44</v>
      </c>
      <c r="B46" s="52">
        <v>139.94361844</v>
      </c>
      <c r="C46" s="52">
        <v>110.35497667000004</v>
      </c>
      <c r="D46" s="52">
        <v>64.384674624</v>
      </c>
      <c r="E46" s="52">
        <v>78.230873622</v>
      </c>
      <c r="F46" s="52">
        <v>51.05170903587224</v>
      </c>
      <c r="G46" s="52">
        <v>48.746977369999996</v>
      </c>
      <c r="H46" s="52">
        <v>45.631636310000005</v>
      </c>
      <c r="I46" s="52">
        <v>51.25203402</v>
      </c>
      <c r="J46" s="52">
        <v>74.4864339699999</v>
      </c>
      <c r="K46" s="52">
        <v>176.76914592480497</v>
      </c>
    </row>
    <row r="47" spans="1:11" ht="11.25" customHeight="1">
      <c r="A47" s="59" t="s">
        <v>45</v>
      </c>
      <c r="B47" s="52">
        <v>721.83904443</v>
      </c>
      <c r="C47" s="52">
        <v>778.3760972200009</v>
      </c>
      <c r="D47" s="52">
        <v>722.2149583443887</v>
      </c>
      <c r="E47" s="52">
        <v>348.80084254808037</v>
      </c>
      <c r="F47" s="52">
        <v>312.2582943725022</v>
      </c>
      <c r="G47" s="52">
        <v>230.74501077000002</v>
      </c>
      <c r="H47" s="52">
        <v>756.32919031</v>
      </c>
      <c r="I47" s="52">
        <v>1230.15380394</v>
      </c>
      <c r="J47" s="52">
        <v>892.98520689</v>
      </c>
      <c r="K47" s="52">
        <v>767.0394414572411</v>
      </c>
    </row>
    <row r="48" spans="1:11" ht="11.25" customHeight="1">
      <c r="A48" s="59" t="s">
        <v>30</v>
      </c>
      <c r="B48" s="52">
        <v>17111.06948731</v>
      </c>
      <c r="C48" s="52">
        <v>19743.55036299</v>
      </c>
      <c r="D48" s="52">
        <v>22664.18382571678</v>
      </c>
      <c r="E48" s="52">
        <v>24706.65817706923</v>
      </c>
      <c r="F48" s="52">
        <v>26561.468739786564</v>
      </c>
      <c r="G48" s="52">
        <v>27132.956392080003</v>
      </c>
      <c r="H48" s="52">
        <v>31440.3098836699</v>
      </c>
      <c r="I48" s="52">
        <v>29792.32679988</v>
      </c>
      <c r="J48" s="52">
        <v>34189.5809896199</v>
      </c>
      <c r="K48" s="52">
        <v>37708.4939250989</v>
      </c>
    </row>
    <row r="49" spans="1:11" ht="11.25" customHeight="1">
      <c r="A49" s="59" t="s">
        <v>46</v>
      </c>
      <c r="B49" s="52">
        <v>788.89548244</v>
      </c>
      <c r="C49" s="52">
        <v>604.1838166599999</v>
      </c>
      <c r="D49" s="52">
        <v>549.7137693099008</v>
      </c>
      <c r="E49" s="52">
        <v>402.909284869</v>
      </c>
      <c r="F49" s="52">
        <v>493.07184395891136</v>
      </c>
      <c r="G49" s="52">
        <v>543.22882336</v>
      </c>
      <c r="H49" s="52">
        <v>414.65487341000005</v>
      </c>
      <c r="I49" s="52">
        <v>249.82185821999897</v>
      </c>
      <c r="J49" s="52">
        <v>339.703030509999</v>
      </c>
      <c r="K49" s="52">
        <v>587.585478904388</v>
      </c>
    </row>
    <row r="50" spans="1:11" ht="11.25" customHeight="1">
      <c r="A50" s="59" t="s">
        <v>61</v>
      </c>
      <c r="B50" s="52">
        <v>26.05387691</v>
      </c>
      <c r="C50" s="52">
        <v>23.628577460000002</v>
      </c>
      <c r="D50" s="52">
        <v>0.93984225</v>
      </c>
      <c r="E50" s="52">
        <v>0.8539687100000001</v>
      </c>
      <c r="F50" s="52">
        <v>25.854111694335934</v>
      </c>
      <c r="G50" s="52">
        <v>37.53279233</v>
      </c>
      <c r="H50" s="52">
        <v>1.69452963</v>
      </c>
      <c r="I50" s="52">
        <v>3.36260713999999</v>
      </c>
      <c r="J50" s="52">
        <v>0.913385309999999</v>
      </c>
      <c r="K50" s="52">
        <v>0</v>
      </c>
    </row>
    <row r="51" spans="1:11" ht="11.25" customHeight="1">
      <c r="A51" s="59" t="s">
        <v>47</v>
      </c>
      <c r="B51" s="52">
        <v>94.12226818</v>
      </c>
      <c r="C51" s="52">
        <v>81.12433649999997</v>
      </c>
      <c r="D51" s="52">
        <v>716.3186492775991</v>
      </c>
      <c r="E51" s="52">
        <v>94.19943949110001</v>
      </c>
      <c r="F51" s="52" t="s">
        <v>145</v>
      </c>
      <c r="G51" s="52">
        <v>0</v>
      </c>
      <c r="H51" s="52">
        <v>0.497855369999999</v>
      </c>
      <c r="I51" s="52">
        <v>145.14322469</v>
      </c>
      <c r="J51" s="52">
        <v>0.36941727</v>
      </c>
      <c r="K51" s="52">
        <v>0.32946609375</v>
      </c>
    </row>
    <row r="52" spans="1:11" ht="11.25" customHeight="1">
      <c r="A52" s="59" t="s">
        <v>42</v>
      </c>
      <c r="B52" s="52">
        <v>56.74481683</v>
      </c>
      <c r="C52" s="52">
        <v>63.11674351999999</v>
      </c>
      <c r="D52" s="52">
        <v>84.34612930900003</v>
      </c>
      <c r="E52" s="52">
        <v>27.39034097890001</v>
      </c>
      <c r="F52" s="52">
        <v>16.00132093645097</v>
      </c>
      <c r="G52" s="52">
        <v>15.7379405</v>
      </c>
      <c r="H52" s="52">
        <v>14.65732549</v>
      </c>
      <c r="I52" s="52">
        <v>1.39812324</v>
      </c>
      <c r="J52" s="52">
        <v>1.8261466100000001</v>
      </c>
      <c r="K52" s="52">
        <v>1.514107875</v>
      </c>
    </row>
    <row r="53" spans="1:11" s="3" customFormat="1" ht="10.5" customHeight="1">
      <c r="A53" s="59" t="s">
        <v>29</v>
      </c>
      <c r="B53" s="52">
        <v>4478.89421623</v>
      </c>
      <c r="C53" s="52">
        <v>5534.06805963</v>
      </c>
      <c r="D53" s="52">
        <v>5145.171231914731</v>
      </c>
      <c r="E53" s="52">
        <v>5183.650097769975</v>
      </c>
      <c r="F53" s="52">
        <v>5812.905314196423</v>
      </c>
      <c r="G53" s="52">
        <v>5872.25764755</v>
      </c>
      <c r="H53" s="52">
        <v>6633.53127425</v>
      </c>
      <c r="I53" s="52">
        <v>14047.02172158</v>
      </c>
      <c r="J53" s="52">
        <v>14938.8185365</v>
      </c>
      <c r="K53" s="52">
        <v>9321.26816029575</v>
      </c>
    </row>
    <row r="54" spans="1:11" s="3" customFormat="1" ht="11.25" customHeight="1">
      <c r="A54" s="59" t="s">
        <v>31</v>
      </c>
      <c r="B54" s="52">
        <v>14196.34354691</v>
      </c>
      <c r="C54" s="52">
        <v>16911.69491498969</v>
      </c>
      <c r="D54" s="52">
        <v>16420.61612246987</v>
      </c>
      <c r="E54" s="52">
        <v>18481.211287239217</v>
      </c>
      <c r="F54" s="52">
        <v>23809.99452068997</v>
      </c>
      <c r="G54" s="52">
        <v>22916.48702944</v>
      </c>
      <c r="H54" s="52">
        <v>23286.053532330003</v>
      </c>
      <c r="I54" s="52">
        <v>28190.579085970003</v>
      </c>
      <c r="J54" s="52">
        <v>36723.4750242099</v>
      </c>
      <c r="K54" s="52">
        <v>35928.937812733595</v>
      </c>
    </row>
    <row r="55" spans="1:11" s="3" customFormat="1" ht="11.25" customHeight="1">
      <c r="A55" s="59" t="s">
        <v>48</v>
      </c>
      <c r="B55" s="52">
        <v>97.35115071999998</v>
      </c>
      <c r="C55" s="52">
        <v>110.40936684000005</v>
      </c>
      <c r="D55" s="52">
        <v>100.10530332948981</v>
      </c>
      <c r="E55" s="52">
        <v>184.3717927773999</v>
      </c>
      <c r="F55" s="52">
        <v>314.54178085231365</v>
      </c>
      <c r="G55" s="52">
        <v>190.07577991999997</v>
      </c>
      <c r="H55" s="52">
        <v>210.74449249</v>
      </c>
      <c r="I55" s="52">
        <v>8109.70196785999</v>
      </c>
      <c r="J55" s="52">
        <v>1399.25880191</v>
      </c>
      <c r="K55" s="52">
        <v>1085.88790923753</v>
      </c>
    </row>
    <row r="56" spans="1:11" ht="11.25" customHeight="1">
      <c r="A56" s="59" t="s">
        <v>41</v>
      </c>
      <c r="B56" s="52">
        <v>2871.7623792300074</v>
      </c>
      <c r="C56" s="52">
        <v>2982.22071568</v>
      </c>
      <c r="D56" s="52">
        <v>2847.644852217485</v>
      </c>
      <c r="E56" s="52">
        <v>2214.543726538104</v>
      </c>
      <c r="F56" s="52">
        <v>3270.8219604323954</v>
      </c>
      <c r="G56" s="52">
        <v>2450.2478142</v>
      </c>
      <c r="H56" s="52">
        <v>170.22337463999997</v>
      </c>
      <c r="I56" s="52">
        <v>169.38700153</v>
      </c>
      <c r="J56" s="52">
        <v>96.00836775</v>
      </c>
      <c r="K56" s="52">
        <v>63.1606606859131</v>
      </c>
    </row>
    <row r="57" spans="1:11" ht="11.25" customHeight="1">
      <c r="A57" s="72" t="s">
        <v>49</v>
      </c>
      <c r="B57" s="64">
        <v>1053.4235504199999</v>
      </c>
      <c r="C57" s="64">
        <v>1398.550355650001</v>
      </c>
      <c r="D57" s="64">
        <v>2496.67424613351</v>
      </c>
      <c r="E57" s="64">
        <v>1601.9803392145946</v>
      </c>
      <c r="F57" s="64">
        <v>1896.3884373843607</v>
      </c>
      <c r="G57" s="52">
        <v>647.91064424</v>
      </c>
      <c r="H57" s="52">
        <v>2230.6931965099902</v>
      </c>
      <c r="I57" s="52">
        <v>2598.45126786</v>
      </c>
      <c r="J57" s="52">
        <v>3096.7933505</v>
      </c>
      <c r="K57" s="52">
        <v>2497.60532975257</v>
      </c>
    </row>
    <row r="58" spans="7:11" ht="1.5" customHeight="1">
      <c r="G58" s="73"/>
      <c r="H58" s="73"/>
      <c r="I58" s="73"/>
      <c r="J58" s="73"/>
      <c r="K58" s="73"/>
    </row>
    <row r="59" spans="1:11" s="74" customFormat="1" ht="12.75">
      <c r="A59" s="77" t="s">
        <v>199</v>
      </c>
      <c r="G59" s="78">
        <f>G44+G45+G46+G47+G49+G50+G51+G52+G55+G56+G57</f>
        <v>7690.8160715700005</v>
      </c>
      <c r="H59" s="78">
        <v>6431.62814693999</v>
      </c>
      <c r="I59" s="78">
        <v>15051.954795759988</v>
      </c>
      <c r="J59" s="78">
        <v>15051.954795759988</v>
      </c>
      <c r="K59" s="78">
        <v>8145.972161195556</v>
      </c>
    </row>
    <row r="60" spans="1:7" s="74" customFormat="1" ht="12.75">
      <c r="A60" s="134" t="s">
        <v>200</v>
      </c>
      <c r="B60" s="134"/>
      <c r="C60" s="134"/>
      <c r="D60" s="134"/>
      <c r="E60" s="134"/>
      <c r="F60" s="134"/>
      <c r="G60" s="134"/>
    </row>
    <row r="61" s="74" customFormat="1" ht="12.75">
      <c r="A61" s="75" t="s">
        <v>136</v>
      </c>
    </row>
    <row r="62" ht="8.25" customHeight="1">
      <c r="A62" s="125"/>
    </row>
  </sheetData>
  <sheetProtection/>
  <mergeCells count="8">
    <mergeCell ref="A29:G29"/>
    <mergeCell ref="A30:G30"/>
    <mergeCell ref="A60:G60"/>
    <mergeCell ref="A24:G24"/>
    <mergeCell ref="A25:G25"/>
    <mergeCell ref="A26:G26"/>
    <mergeCell ref="A27:G27"/>
    <mergeCell ref="A28:G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K70"/>
  <sheetViews>
    <sheetView showGridLines="0" zoomScaleSheetLayoutView="160" workbookViewId="0" topLeftCell="A16">
      <selection activeCell="B16" sqref="B1:B16384"/>
    </sheetView>
  </sheetViews>
  <sheetFormatPr defaultColWidth="11.421875" defaultRowHeight="12.75"/>
  <cols>
    <col min="1" max="1" width="88.140625" style="26" bestFit="1" customWidth="1"/>
    <col min="2" max="6" width="6.00390625" style="27" bestFit="1" customWidth="1"/>
    <col min="7" max="8" width="5.7109375" style="27" bestFit="1" customWidth="1"/>
    <col min="9" max="11" width="6.00390625" style="27" bestFit="1" customWidth="1"/>
    <col min="12" max="16384" width="11.421875" style="27" customWidth="1"/>
  </cols>
  <sheetData>
    <row r="1" s="80" customFormat="1" ht="12" customHeight="1">
      <c r="A1" s="84" t="s">
        <v>232</v>
      </c>
    </row>
    <row r="2" s="80" customFormat="1" ht="12" customHeight="1">
      <c r="A2" s="85" t="s">
        <v>140</v>
      </c>
    </row>
    <row r="3" s="80" customFormat="1" ht="6" customHeight="1">
      <c r="A3" s="53"/>
    </row>
    <row r="4" spans="1:11" s="80" customFormat="1" ht="15" customHeight="1">
      <c r="A4" s="79" t="s">
        <v>56</v>
      </c>
      <c r="B4" s="70">
        <v>2013</v>
      </c>
      <c r="C4" s="55">
        <v>2014</v>
      </c>
      <c r="D4" s="55">
        <v>2015</v>
      </c>
      <c r="E4" s="55">
        <v>2016</v>
      </c>
      <c r="F4" s="55">
        <v>2017</v>
      </c>
      <c r="G4" s="55">
        <v>2018</v>
      </c>
      <c r="H4" s="55">
        <v>2019</v>
      </c>
      <c r="I4" s="55">
        <v>2020</v>
      </c>
      <c r="J4" s="55">
        <v>2021</v>
      </c>
      <c r="K4" s="55" t="s">
        <v>194</v>
      </c>
    </row>
    <row r="5" s="80" customFormat="1" ht="4.5" customHeight="1">
      <c r="A5" s="59"/>
    </row>
    <row r="6" spans="1:11" s="80" customFormat="1" ht="12.75">
      <c r="A6" s="56" t="s">
        <v>51</v>
      </c>
      <c r="B6" s="82">
        <v>19355.12394288998</v>
      </c>
      <c r="C6" s="82">
        <v>21037.936054479993</v>
      </c>
      <c r="D6" s="82">
        <v>24605.599415194665</v>
      </c>
      <c r="E6" s="82">
        <v>26772.663899433668</v>
      </c>
      <c r="F6" s="82">
        <v>32914.72680415433</v>
      </c>
      <c r="G6" s="82">
        <v>35808.94101153</v>
      </c>
      <c r="H6" s="82">
        <v>35328.99391364999</v>
      </c>
      <c r="I6" s="82">
        <v>39559.41208155999</v>
      </c>
      <c r="J6" s="82">
        <v>49699.0299173799</v>
      </c>
      <c r="K6" s="82">
        <v>48466.43166703591</v>
      </c>
    </row>
    <row r="7" s="80" customFormat="1" ht="2.25" customHeight="1">
      <c r="A7" s="56"/>
    </row>
    <row r="8" spans="1:11" s="80" customFormat="1" ht="12.75">
      <c r="A8" s="59" t="s">
        <v>58</v>
      </c>
      <c r="B8" s="81">
        <v>2785.219747339996</v>
      </c>
      <c r="C8" s="81">
        <v>3057.065986540004</v>
      </c>
      <c r="D8" s="81">
        <v>4106.5067113743835</v>
      </c>
      <c r="E8" s="81">
        <v>4233.329301204208</v>
      </c>
      <c r="F8" s="81">
        <v>4506.882868001526</v>
      </c>
      <c r="G8" s="81">
        <v>5673.66524638</v>
      </c>
      <c r="H8" s="81">
        <v>4729.9969577599895</v>
      </c>
      <c r="I8" s="81">
        <v>4450.40194522999</v>
      </c>
      <c r="J8" s="81">
        <v>4674.469982899999</v>
      </c>
      <c r="K8" s="81">
        <v>5007.299483882711</v>
      </c>
    </row>
    <row r="9" spans="1:11" s="80" customFormat="1" ht="10.5" customHeight="1">
      <c r="A9" s="59" t="s">
        <v>59</v>
      </c>
      <c r="B9" s="81">
        <v>7690.26087561001</v>
      </c>
      <c r="C9" s="81">
        <v>7984.7533336900005</v>
      </c>
      <c r="D9" s="81">
        <v>8340.22515671371</v>
      </c>
      <c r="E9" s="81">
        <v>8862.221906624909</v>
      </c>
      <c r="F9" s="81">
        <v>9868.603681433106</v>
      </c>
      <c r="G9" s="81">
        <v>11593.444034889999</v>
      </c>
      <c r="H9" s="81">
        <v>11980.48878367</v>
      </c>
      <c r="I9" s="81">
        <v>12187.862905049999</v>
      </c>
      <c r="J9" s="81">
        <v>14142.739541120001</v>
      </c>
      <c r="K9" s="81">
        <v>14716.9668995668</v>
      </c>
    </row>
    <row r="10" spans="1:11" s="80" customFormat="1" ht="10.5" customHeight="1">
      <c r="A10" s="59" t="s">
        <v>11</v>
      </c>
      <c r="B10" s="81">
        <v>8879.64331993997</v>
      </c>
      <c r="C10" s="81">
        <v>9996.116734249988</v>
      </c>
      <c r="D10" s="81">
        <v>12158.867547106574</v>
      </c>
      <c r="E10" s="81">
        <v>13677.11269160455</v>
      </c>
      <c r="F10" s="81">
        <v>18539.2402547197</v>
      </c>
      <c r="G10" s="81">
        <v>18541.831730259997</v>
      </c>
      <c r="H10" s="81">
        <v>18618.50817222</v>
      </c>
      <c r="I10" s="81">
        <v>22921.14723128</v>
      </c>
      <c r="J10" s="81">
        <v>30881.8203933599</v>
      </c>
      <c r="K10" s="81">
        <v>28742.1652835864</v>
      </c>
    </row>
    <row r="11" spans="1:6" s="80" customFormat="1" ht="3" customHeight="1">
      <c r="A11" s="86"/>
      <c r="B11" s="65"/>
      <c r="C11" s="65"/>
      <c r="D11" s="65"/>
      <c r="E11" s="65"/>
      <c r="F11" s="65"/>
    </row>
    <row r="12" spans="1:11" s="8" customFormat="1" ht="9" customHeight="1">
      <c r="A12" s="77" t="s">
        <v>199</v>
      </c>
      <c r="G12" s="83"/>
      <c r="H12" s="83"/>
      <c r="I12" s="83"/>
      <c r="J12" s="83"/>
      <c r="K12" s="83"/>
    </row>
    <row r="13" s="8" customFormat="1" ht="0.75" customHeight="1">
      <c r="A13" s="77"/>
    </row>
    <row r="14" spans="1:7" s="8" customFormat="1" ht="24.75" customHeight="1">
      <c r="A14" s="134" t="s">
        <v>200</v>
      </c>
      <c r="B14" s="134"/>
      <c r="C14" s="134"/>
      <c r="D14" s="134"/>
      <c r="E14" s="134"/>
      <c r="F14" s="134"/>
      <c r="G14" s="134"/>
    </row>
    <row r="15" s="8" customFormat="1" ht="0.75" customHeight="1">
      <c r="A15" s="77"/>
    </row>
    <row r="16" s="8" customFormat="1" ht="12.75">
      <c r="A16" s="75" t="s">
        <v>136</v>
      </c>
    </row>
    <row r="17" s="2" customFormat="1" ht="9" customHeight="1">
      <c r="A17" s="6"/>
    </row>
    <row r="18" s="2" customFormat="1" ht="9" customHeight="1">
      <c r="A18" s="6"/>
    </row>
    <row r="19" s="2" customFormat="1" ht="9" customHeight="1">
      <c r="A19" s="6"/>
    </row>
    <row r="20" ht="8.25" customHeight="1"/>
    <row r="21" spans="1:11" s="2" customFormat="1" ht="12" customHeight="1">
      <c r="A21" s="84" t="s">
        <v>231</v>
      </c>
      <c r="B21" s="80"/>
      <c r="C21" s="80"/>
      <c r="D21" s="80"/>
      <c r="E21" s="80"/>
      <c r="F21" s="80"/>
      <c r="G21" s="80"/>
      <c r="H21" s="80"/>
      <c r="I21" s="80"/>
      <c r="J21" s="80"/>
      <c r="K21" s="80"/>
    </row>
    <row r="22" spans="1:11" s="2" customFormat="1" ht="12" customHeight="1">
      <c r="A22" s="85" t="s">
        <v>140</v>
      </c>
      <c r="B22" s="80"/>
      <c r="C22" s="80"/>
      <c r="D22" s="80"/>
      <c r="E22" s="80"/>
      <c r="F22" s="80"/>
      <c r="G22" s="80"/>
      <c r="H22" s="80"/>
      <c r="I22" s="80"/>
      <c r="J22" s="80"/>
      <c r="K22" s="80"/>
    </row>
    <row r="23" spans="1:11" s="2" customFormat="1" ht="5.25" customHeight="1">
      <c r="A23" s="53"/>
      <c r="B23" s="80"/>
      <c r="C23" s="80"/>
      <c r="D23" s="80"/>
      <c r="E23" s="80"/>
      <c r="F23" s="80"/>
      <c r="G23" s="80"/>
      <c r="H23" s="80"/>
      <c r="I23" s="80"/>
      <c r="J23" s="80"/>
      <c r="K23" s="80"/>
    </row>
    <row r="24" spans="1:11" s="2" customFormat="1" ht="15" customHeight="1">
      <c r="A24" s="79" t="s">
        <v>56</v>
      </c>
      <c r="B24" s="70">
        <v>2013</v>
      </c>
      <c r="C24" s="55">
        <v>2014</v>
      </c>
      <c r="D24" s="55">
        <v>2015</v>
      </c>
      <c r="E24" s="55">
        <v>2016</v>
      </c>
      <c r="F24" s="55">
        <v>2017</v>
      </c>
      <c r="G24" s="55">
        <v>2018</v>
      </c>
      <c r="H24" s="55">
        <v>2019</v>
      </c>
      <c r="I24" s="55">
        <v>2020</v>
      </c>
      <c r="J24" s="55">
        <v>2021</v>
      </c>
      <c r="K24" s="55" t="s">
        <v>194</v>
      </c>
    </row>
    <row r="25" spans="1:11" s="2" customFormat="1" ht="3" customHeight="1">
      <c r="A25" s="59"/>
      <c r="B25" s="80"/>
      <c r="C25" s="80"/>
      <c r="D25" s="80"/>
      <c r="E25" s="80"/>
      <c r="F25" s="80"/>
      <c r="G25" s="80"/>
      <c r="H25" s="80"/>
      <c r="I25" s="80"/>
      <c r="J25" s="80"/>
      <c r="K25" s="80"/>
    </row>
    <row r="26" spans="1:11" s="2" customFormat="1" ht="13.5" customHeight="1">
      <c r="A26" s="56" t="s">
        <v>51</v>
      </c>
      <c r="B26" s="58">
        <v>24470.686956690013</v>
      </c>
      <c r="C26" s="58">
        <v>29673.037300569988</v>
      </c>
      <c r="D26" s="58">
        <v>29924.102609321104</v>
      </c>
      <c r="E26" s="58">
        <v>28971.39810194092</v>
      </c>
      <c r="F26" s="58">
        <v>33413.78465307753</v>
      </c>
      <c r="G26" s="58">
        <v>27803.576129110003</v>
      </c>
      <c r="H26" s="58">
        <v>32462.52892353989</v>
      </c>
      <c r="I26" s="58">
        <v>47522.47032162999</v>
      </c>
      <c r="J26" s="58">
        <v>44545.767366139786</v>
      </c>
      <c r="K26" s="58">
        <v>42638.240392287895</v>
      </c>
    </row>
    <row r="27" spans="1:11" s="2" customFormat="1" ht="3.75" customHeight="1">
      <c r="A27" s="56"/>
      <c r="B27" s="80"/>
      <c r="C27" s="80"/>
      <c r="D27" s="80"/>
      <c r="E27" s="80"/>
      <c r="F27" s="80"/>
      <c r="G27" s="80"/>
      <c r="H27" s="80"/>
      <c r="I27" s="80"/>
      <c r="J27" s="80"/>
      <c r="K27" s="80"/>
    </row>
    <row r="28" spans="1:11" s="2" customFormat="1" ht="10.5" customHeight="1">
      <c r="A28" s="59" t="s">
        <v>50</v>
      </c>
      <c r="B28" s="81">
        <v>407.8944751699997</v>
      </c>
      <c r="C28" s="81">
        <v>429.2292919500002</v>
      </c>
      <c r="D28" s="81">
        <v>299.94005219880165</v>
      </c>
      <c r="E28" s="81">
        <v>242.4686376664001</v>
      </c>
      <c r="F28" s="81">
        <v>550.6234091589183</v>
      </c>
      <c r="G28" s="81">
        <v>462.19971467</v>
      </c>
      <c r="H28" s="81">
        <v>234.30425969</v>
      </c>
      <c r="I28" s="81">
        <v>228.152616229999</v>
      </c>
      <c r="J28" s="81">
        <v>250.74601986000002</v>
      </c>
      <c r="K28" s="81">
        <v>332.754203040527</v>
      </c>
    </row>
    <row r="29" spans="1:11" s="2" customFormat="1" ht="10.5" customHeight="1">
      <c r="A29" s="59" t="s">
        <v>72</v>
      </c>
      <c r="B29" s="81">
        <v>1772.253941009989</v>
      </c>
      <c r="C29" s="81">
        <v>1931.26316596</v>
      </c>
      <c r="D29" s="81">
        <v>2417.448367419981</v>
      </c>
      <c r="E29" s="81">
        <v>2176.7931928804073</v>
      </c>
      <c r="F29" s="81">
        <v>3213.530014733628</v>
      </c>
      <c r="G29" s="81">
        <v>3064.39057421</v>
      </c>
      <c r="H29" s="81">
        <v>2352.1974130900003</v>
      </c>
      <c r="I29" s="81">
        <v>2265.13029103</v>
      </c>
      <c r="J29" s="81">
        <v>2239.83257260999</v>
      </c>
      <c r="K29" s="81">
        <v>2633.3264182238304</v>
      </c>
    </row>
    <row r="30" spans="1:11" s="2" customFormat="1" ht="10.5" customHeight="1">
      <c r="A30" s="59" t="s">
        <v>44</v>
      </c>
      <c r="B30" s="81">
        <v>139.94361846</v>
      </c>
      <c r="C30" s="81">
        <v>110.35497667000004</v>
      </c>
      <c r="D30" s="81">
        <v>64.384674624</v>
      </c>
      <c r="E30" s="81">
        <v>78.230873622</v>
      </c>
      <c r="F30" s="81">
        <v>51.05170903587224</v>
      </c>
      <c r="G30" s="81">
        <v>48.746977369999996</v>
      </c>
      <c r="H30" s="81">
        <v>45.631636310000005</v>
      </c>
      <c r="I30" s="81">
        <v>51.25203402</v>
      </c>
      <c r="J30" s="81">
        <v>74.4864339699999</v>
      </c>
      <c r="K30" s="81">
        <v>176.76914592480497</v>
      </c>
    </row>
    <row r="31" spans="1:11" s="2" customFormat="1" ht="10.5" customHeight="1">
      <c r="A31" s="59" t="s">
        <v>45</v>
      </c>
      <c r="B31" s="81">
        <v>721.7666338099999</v>
      </c>
      <c r="C31" s="81">
        <v>769.33573442</v>
      </c>
      <c r="D31" s="81">
        <v>722.2149583443887</v>
      </c>
      <c r="E31" s="81">
        <v>348.80084254808037</v>
      </c>
      <c r="F31" s="81">
        <v>312.2582943725022</v>
      </c>
      <c r="G31" s="81">
        <v>230.74501077000002</v>
      </c>
      <c r="H31" s="81">
        <v>756.32919031</v>
      </c>
      <c r="I31" s="81">
        <v>1230.15380394</v>
      </c>
      <c r="J31" s="81">
        <v>892.98520689</v>
      </c>
      <c r="K31" s="81">
        <v>767.0394414572411</v>
      </c>
    </row>
    <row r="32" spans="1:11" s="2" customFormat="1" ht="10.5" customHeight="1">
      <c r="A32" s="59" t="s">
        <v>30</v>
      </c>
      <c r="B32" s="81">
        <v>9420.80861140004</v>
      </c>
      <c r="C32" s="81">
        <v>11758.7970293</v>
      </c>
      <c r="D32" s="81">
        <v>14323.958669003137</v>
      </c>
      <c r="E32" s="81">
        <v>15844.436270444296</v>
      </c>
      <c r="F32" s="81">
        <v>16692.865058352876</v>
      </c>
      <c r="G32" s="81">
        <v>15539.51235719</v>
      </c>
      <c r="H32" s="81">
        <v>19459.8210999999</v>
      </c>
      <c r="I32" s="81">
        <v>17604.46389483</v>
      </c>
      <c r="J32" s="81">
        <v>20046.8414484999</v>
      </c>
      <c r="K32" s="81">
        <v>22991.5270255321</v>
      </c>
    </row>
    <row r="33" spans="1:11" s="2" customFormat="1" ht="10.5" customHeight="1">
      <c r="A33" s="59" t="s">
        <v>46</v>
      </c>
      <c r="B33" s="81">
        <v>788.5743680599987</v>
      </c>
      <c r="C33" s="81">
        <v>604.1838166599999</v>
      </c>
      <c r="D33" s="81">
        <v>549.7137693099008</v>
      </c>
      <c r="E33" s="81">
        <v>402.909284869</v>
      </c>
      <c r="F33" s="81">
        <v>493.07184395891136</v>
      </c>
      <c r="G33" s="81">
        <v>543.22882336</v>
      </c>
      <c r="H33" s="81">
        <v>414.65487341000005</v>
      </c>
      <c r="I33" s="81">
        <v>249.82185821999897</v>
      </c>
      <c r="J33" s="81">
        <v>339.703030509999</v>
      </c>
      <c r="K33" s="81">
        <v>587.585478904388</v>
      </c>
    </row>
    <row r="34" spans="1:11" s="2" customFormat="1" ht="10.5" customHeight="1">
      <c r="A34" s="59" t="s">
        <v>61</v>
      </c>
      <c r="B34" s="81">
        <v>26.053876909999996</v>
      </c>
      <c r="C34" s="81">
        <v>23.628577460000002</v>
      </c>
      <c r="D34" s="81">
        <v>0.93984225</v>
      </c>
      <c r="E34" s="81">
        <v>0.8539687100000001</v>
      </c>
      <c r="F34" s="81">
        <v>25.854111694335934</v>
      </c>
      <c r="G34" s="81">
        <v>37.53279233</v>
      </c>
      <c r="H34" s="81">
        <v>1.69452963</v>
      </c>
      <c r="I34" s="81">
        <v>3.36260713999999</v>
      </c>
      <c r="J34" s="81">
        <v>0.913385309999999</v>
      </c>
      <c r="K34" s="81">
        <v>0</v>
      </c>
    </row>
    <row r="35" spans="1:11" s="2" customFormat="1" ht="10.5" customHeight="1">
      <c r="A35" s="59" t="s">
        <v>47</v>
      </c>
      <c r="B35" s="81">
        <v>94.12226817999999</v>
      </c>
      <c r="C35" s="81">
        <v>81.12433649999997</v>
      </c>
      <c r="D35" s="81">
        <v>716.3186492775991</v>
      </c>
      <c r="E35" s="81">
        <v>94.19943949110001</v>
      </c>
      <c r="F35" s="80"/>
      <c r="G35" s="81">
        <v>0</v>
      </c>
      <c r="H35" s="81">
        <v>0.497855369999999</v>
      </c>
      <c r="I35" s="81">
        <v>145.14322469</v>
      </c>
      <c r="J35" s="81">
        <v>0.36941727</v>
      </c>
      <c r="K35" s="81">
        <v>0.32946609375</v>
      </c>
    </row>
    <row r="36" spans="1:11" s="2" customFormat="1" ht="10.5" customHeight="1">
      <c r="A36" s="59" t="s">
        <v>42</v>
      </c>
      <c r="B36" s="81">
        <v>56.74481682999999</v>
      </c>
      <c r="C36" s="81">
        <v>63.11674351999999</v>
      </c>
      <c r="D36" s="81">
        <v>84.34612930900003</v>
      </c>
      <c r="E36" s="81">
        <v>27.39034097890001</v>
      </c>
      <c r="F36" s="81">
        <v>16.00132093645097</v>
      </c>
      <c r="G36" s="81">
        <v>15.7379405</v>
      </c>
      <c r="H36" s="81">
        <v>14.65732549</v>
      </c>
      <c r="I36" s="81">
        <v>1.39812324</v>
      </c>
      <c r="J36" s="81">
        <v>1.8261466100000001</v>
      </c>
      <c r="K36" s="81">
        <v>1.514107875</v>
      </c>
    </row>
    <row r="37" spans="1:11" s="2" customFormat="1" ht="10.5" customHeight="1">
      <c r="A37" s="59" t="s">
        <v>29</v>
      </c>
      <c r="B37" s="81">
        <v>1693.6744686900065</v>
      </c>
      <c r="C37" s="81">
        <v>2477.00207309</v>
      </c>
      <c r="D37" s="81">
        <v>1038.6645205403233</v>
      </c>
      <c r="E37" s="81">
        <v>950.3207965657683</v>
      </c>
      <c r="F37" s="81">
        <v>1306.0224461948683</v>
      </c>
      <c r="G37" s="81">
        <v>198.59240117</v>
      </c>
      <c r="H37" s="81">
        <v>1903.53431649</v>
      </c>
      <c r="I37" s="81">
        <v>9596.61977635</v>
      </c>
      <c r="J37" s="81">
        <v>10264.348553599899</v>
      </c>
      <c r="K37" s="81">
        <v>4313.96867641304</v>
      </c>
    </row>
    <row r="38" spans="1:11" s="2" customFormat="1" ht="10.5" customHeight="1">
      <c r="A38" s="59" t="s">
        <v>31</v>
      </c>
      <c r="B38" s="81">
        <v>5328.81492768998</v>
      </c>
      <c r="C38" s="81">
        <v>6937.66478631999</v>
      </c>
      <c r="D38" s="81">
        <v>4261.748575363487</v>
      </c>
      <c r="E38" s="81">
        <v>4804.098595634863</v>
      </c>
      <c r="F38" s="81">
        <v>5270.754265970094</v>
      </c>
      <c r="G38" s="81">
        <v>4374.65529918</v>
      </c>
      <c r="H38" s="81">
        <v>4667.54536011</v>
      </c>
      <c r="I38" s="81">
        <v>5269.431854689999</v>
      </c>
      <c r="J38" s="81">
        <v>5841.65463085</v>
      </c>
      <c r="K38" s="81">
        <v>7186.7725291472</v>
      </c>
    </row>
    <row r="39" spans="1:11" s="2" customFormat="1" ht="10.5" customHeight="1">
      <c r="A39" s="59" t="s">
        <v>48</v>
      </c>
      <c r="B39" s="81">
        <v>96.94008609999979</v>
      </c>
      <c r="C39" s="81">
        <v>108.87271332999988</v>
      </c>
      <c r="D39" s="81">
        <v>100.10530332948981</v>
      </c>
      <c r="E39" s="81">
        <v>184.3717927773999</v>
      </c>
      <c r="F39" s="81">
        <v>314.54178085231365</v>
      </c>
      <c r="G39" s="81">
        <v>190.07577991999997</v>
      </c>
      <c r="H39" s="81">
        <v>210.74449249</v>
      </c>
      <c r="I39" s="81">
        <v>8109.70196785999</v>
      </c>
      <c r="J39" s="81">
        <v>1399.25880191</v>
      </c>
      <c r="K39" s="81">
        <v>1085.88790923753</v>
      </c>
    </row>
    <row r="40" spans="1:11" s="2" customFormat="1" ht="10.5" customHeight="1">
      <c r="A40" s="59" t="s">
        <v>41</v>
      </c>
      <c r="B40" s="81">
        <v>2871.584826210008</v>
      </c>
      <c r="C40" s="81">
        <v>2982.024371359999</v>
      </c>
      <c r="D40" s="81">
        <v>2847.644852217485</v>
      </c>
      <c r="E40" s="81">
        <v>2214.543726538104</v>
      </c>
      <c r="F40" s="81">
        <v>3270.8219604323954</v>
      </c>
      <c r="G40" s="81">
        <v>2450.2478142</v>
      </c>
      <c r="H40" s="81">
        <v>170.22337463999997</v>
      </c>
      <c r="I40" s="81">
        <v>169.38700153</v>
      </c>
      <c r="J40" s="81">
        <v>96.00836775</v>
      </c>
      <c r="K40" s="81">
        <v>63.1606606859131</v>
      </c>
    </row>
    <row r="41" spans="1:11" s="2" customFormat="1" ht="10.5" customHeight="1">
      <c r="A41" s="59" t="s">
        <v>49</v>
      </c>
      <c r="B41" s="81">
        <v>1051.5100381699972</v>
      </c>
      <c r="C41" s="81">
        <v>1396.4396840300008</v>
      </c>
      <c r="D41" s="81">
        <v>2496.67424613351</v>
      </c>
      <c r="E41" s="81">
        <v>1601.9803392145946</v>
      </c>
      <c r="F41" s="81">
        <v>1896.3884373843607</v>
      </c>
      <c r="G41" s="81">
        <v>647.91064424</v>
      </c>
      <c r="H41" s="81">
        <v>2230.6931965099902</v>
      </c>
      <c r="I41" s="81">
        <v>2598.45126786</v>
      </c>
      <c r="J41" s="81">
        <v>3096.7933505</v>
      </c>
      <c r="K41" s="81">
        <v>2497.60532975257</v>
      </c>
    </row>
    <row r="42" spans="1:6" s="2" customFormat="1" ht="3" customHeight="1">
      <c r="A42" s="28"/>
      <c r="B42" s="4"/>
      <c r="C42" s="4"/>
      <c r="D42" s="4"/>
      <c r="E42" s="3"/>
      <c r="F42" s="3"/>
    </row>
    <row r="43" spans="1:11" s="8" customFormat="1" ht="9" customHeight="1">
      <c r="A43" s="77" t="s">
        <v>199</v>
      </c>
      <c r="B43" s="74"/>
      <c r="C43" s="74"/>
      <c r="E43" s="83"/>
      <c r="F43" s="83"/>
      <c r="G43" s="83"/>
      <c r="H43" s="83"/>
      <c r="I43" s="83"/>
      <c r="J43" s="83"/>
      <c r="K43" s="83"/>
    </row>
    <row r="44" spans="1:11" s="8" customFormat="1" ht="12.75">
      <c r="A44" s="134" t="s">
        <v>201</v>
      </c>
      <c r="B44" s="134"/>
      <c r="C44" s="134"/>
      <c r="D44" s="134"/>
      <c r="E44" s="134"/>
      <c r="F44" s="134"/>
      <c r="G44" s="134"/>
      <c r="H44" s="134"/>
      <c r="I44" s="134"/>
      <c r="J44" s="134"/>
      <c r="K44" s="134"/>
    </row>
    <row r="45" spans="1:11" s="8" customFormat="1" ht="12.75">
      <c r="A45" s="133" t="s">
        <v>204</v>
      </c>
      <c r="B45" s="133"/>
      <c r="C45" s="133"/>
      <c r="D45" s="133"/>
      <c r="E45" s="133"/>
      <c r="F45" s="133"/>
      <c r="G45" s="133"/>
      <c r="H45" s="133"/>
      <c r="I45" s="133"/>
      <c r="J45" s="133"/>
      <c r="K45" s="133"/>
    </row>
    <row r="46" spans="1:11" s="8" customFormat="1" ht="12.75">
      <c r="A46" s="133" t="s">
        <v>205</v>
      </c>
      <c r="B46" s="133"/>
      <c r="C46" s="133"/>
      <c r="D46" s="133"/>
      <c r="E46" s="133"/>
      <c r="F46" s="133"/>
      <c r="G46" s="133"/>
      <c r="H46" s="133"/>
      <c r="I46" s="133"/>
      <c r="J46" s="133"/>
      <c r="K46" s="133"/>
    </row>
    <row r="47" spans="1:11" s="8" customFormat="1" ht="12.75">
      <c r="A47" s="133" t="s">
        <v>206</v>
      </c>
      <c r="B47" s="133"/>
      <c r="C47" s="133"/>
      <c r="D47" s="133"/>
      <c r="E47" s="133"/>
      <c r="F47" s="133"/>
      <c r="G47" s="133"/>
      <c r="H47" s="133"/>
      <c r="I47" s="133"/>
      <c r="J47" s="133"/>
      <c r="K47" s="133"/>
    </row>
    <row r="48" s="113" customFormat="1" ht="13.5">
      <c r="A48" s="75" t="s">
        <v>136</v>
      </c>
    </row>
    <row r="49" s="2" customFormat="1" ht="10.5" customHeight="1">
      <c r="A49" s="6"/>
    </row>
    <row r="50" s="2" customFormat="1" ht="10.5" customHeight="1">
      <c r="A50" s="6"/>
    </row>
    <row r="51" spans="1:3" s="2" customFormat="1" ht="10.5" customHeight="1">
      <c r="A51" s="6"/>
      <c r="B51" s="29"/>
      <c r="C51" s="29"/>
    </row>
    <row r="52" ht="9.75" customHeight="1"/>
    <row r="53" s="80" customFormat="1" ht="12" customHeight="1">
      <c r="A53" s="84" t="s">
        <v>233</v>
      </c>
    </row>
    <row r="54" spans="1:3" s="80" customFormat="1" ht="12" customHeight="1">
      <c r="A54" s="85" t="s">
        <v>141</v>
      </c>
      <c r="B54" s="49"/>
      <c r="C54" s="49"/>
    </row>
    <row r="55" s="80" customFormat="1" ht="5.25" customHeight="1">
      <c r="A55" s="87"/>
    </row>
    <row r="56" spans="1:11" s="80" customFormat="1" ht="15" customHeight="1">
      <c r="A56" s="79" t="s">
        <v>57</v>
      </c>
      <c r="B56" s="70">
        <v>2013</v>
      </c>
      <c r="C56" s="70">
        <v>2014</v>
      </c>
      <c r="D56" s="55">
        <v>2015</v>
      </c>
      <c r="E56" s="55">
        <v>2016</v>
      </c>
      <c r="F56" s="55">
        <v>2017</v>
      </c>
      <c r="G56" s="55">
        <v>2018</v>
      </c>
      <c r="H56" s="55">
        <v>2019</v>
      </c>
      <c r="I56" s="55">
        <v>2020</v>
      </c>
      <c r="J56" s="55">
        <v>2021</v>
      </c>
      <c r="K56" s="55" t="s">
        <v>194</v>
      </c>
    </row>
    <row r="57" s="80" customFormat="1" ht="6" customHeight="1">
      <c r="A57" s="59"/>
    </row>
    <row r="58" spans="1:11" s="80" customFormat="1" ht="12" customHeight="1">
      <c r="A58" s="56" t="s">
        <v>51</v>
      </c>
      <c r="B58" s="58">
        <f>SUM(B60:B65)</f>
        <v>22656.823438719766</v>
      </c>
      <c r="C58" s="58">
        <f>SUM(C60:C65)</f>
        <v>26635.637378949905</v>
      </c>
      <c r="D58" s="58">
        <f>SUM(D60:D65)</f>
        <v>29421.935666097517</v>
      </c>
      <c r="E58" s="58">
        <f>SUM(E60:E65)</f>
        <v>32706.66670118551</v>
      </c>
      <c r="F58" s="58">
        <f>SUM(F60:F65)</f>
        <v>35394.61268078015</v>
      </c>
      <c r="G58" s="58">
        <v>37915.65422273</v>
      </c>
      <c r="H58" s="58">
        <v>40061.18725431998</v>
      </c>
      <c r="I58" s="58">
        <v>52927.916497849976</v>
      </c>
      <c r="J58" s="58">
        <v>63442.79909868988</v>
      </c>
      <c r="K58" s="58">
        <v>58768.09047031624</v>
      </c>
    </row>
    <row r="59" s="80" customFormat="1" ht="4.5" customHeight="1">
      <c r="A59" s="56"/>
    </row>
    <row r="60" spans="1:11" s="80" customFormat="1" ht="10.5" customHeight="1">
      <c r="A60" s="59" t="s">
        <v>12</v>
      </c>
      <c r="B60" s="81">
        <v>1843.79962654</v>
      </c>
      <c r="C60" s="81">
        <v>2099.1174105300015</v>
      </c>
      <c r="D60" s="52">
        <v>2527.329342381003</v>
      </c>
      <c r="E60" s="52">
        <v>2591.8888578070046</v>
      </c>
      <c r="F60" s="52">
        <v>3152.475191441778</v>
      </c>
      <c r="G60" s="52">
        <v>3174.2423854699996</v>
      </c>
      <c r="H60" s="52">
        <v>3542.4904918499897</v>
      </c>
      <c r="I60" s="52">
        <v>3517.4949443</v>
      </c>
      <c r="J60" s="52">
        <v>3917.66500989</v>
      </c>
      <c r="K60" s="52">
        <v>4239.70083575888</v>
      </c>
    </row>
    <row r="61" spans="1:11" s="80" customFormat="1" ht="10.5" customHeight="1">
      <c r="A61" s="59" t="s">
        <v>13</v>
      </c>
      <c r="B61" s="81">
        <v>4891.709526140001</v>
      </c>
      <c r="C61" s="81">
        <v>5037.336346260008</v>
      </c>
      <c r="D61" s="52">
        <v>5812.895814332689</v>
      </c>
      <c r="E61" s="52">
        <v>6270.333048817898</v>
      </c>
      <c r="F61" s="52">
        <v>6716.128489991406</v>
      </c>
      <c r="G61" s="52">
        <v>6920.375652600001</v>
      </c>
      <c r="H61" s="52">
        <v>7283.97185115</v>
      </c>
      <c r="I61" s="52">
        <v>7475.34724374999</v>
      </c>
      <c r="J61" s="52">
        <v>8468.20678171999</v>
      </c>
      <c r="K61" s="52">
        <v>9225.07649078744</v>
      </c>
    </row>
    <row r="62" spans="1:11" s="80" customFormat="1" ht="10.5" customHeight="1">
      <c r="A62" s="59" t="s">
        <v>14</v>
      </c>
      <c r="B62" s="81">
        <v>3521.6343239099897</v>
      </c>
      <c r="C62" s="81">
        <v>4170.358921450004</v>
      </c>
      <c r="D62" s="52">
        <v>5527.984359031219</v>
      </c>
      <c r="E62" s="52">
        <v>6714.9982345765075</v>
      </c>
      <c r="F62" s="52">
        <v>7094.728250347606</v>
      </c>
      <c r="G62" s="52">
        <v>7445.27039815</v>
      </c>
      <c r="H62" s="52">
        <v>7873.679165329991</v>
      </c>
      <c r="I62" s="52">
        <v>8025.67594079999</v>
      </c>
      <c r="J62" s="52">
        <v>8945.826676989991</v>
      </c>
      <c r="K62" s="52">
        <v>9984.23288216668</v>
      </c>
    </row>
    <row r="63" spans="1:11" s="80" customFormat="1" ht="10.5" customHeight="1">
      <c r="A63" s="59" t="s">
        <v>90</v>
      </c>
      <c r="B63" s="81">
        <v>4237.294769099994</v>
      </c>
      <c r="C63" s="81">
        <v>5334.47648926001</v>
      </c>
      <c r="D63" s="52">
        <v>4987.516779630715</v>
      </c>
      <c r="E63" s="52">
        <v>4964.307949222296</v>
      </c>
      <c r="F63" s="52">
        <v>5568.706303399727</v>
      </c>
      <c r="G63" s="52">
        <v>5673.66524638</v>
      </c>
      <c r="H63" s="52">
        <v>6196.50599547</v>
      </c>
      <c r="I63" s="52">
        <v>13681.604859930001</v>
      </c>
      <c r="J63" s="52">
        <v>14594.721311219999</v>
      </c>
      <c r="K63" s="52">
        <v>8941.777641373359</v>
      </c>
    </row>
    <row r="64" spans="1:11" s="80" customFormat="1" ht="10.5" customHeight="1">
      <c r="A64" s="59" t="s">
        <v>37</v>
      </c>
      <c r="B64" s="81">
        <v>889.236096360002</v>
      </c>
      <c r="C64" s="81">
        <v>1052.92781682</v>
      </c>
      <c r="D64" s="52">
        <v>1076.1566771731732</v>
      </c>
      <c r="E64" s="52">
        <v>1108.8243325010428</v>
      </c>
      <c r="F64" s="52">
        <v>1244.9744074742339</v>
      </c>
      <c r="G64" s="52">
        <v>1200.88114473</v>
      </c>
      <c r="H64" s="52">
        <v>1287.80553542</v>
      </c>
      <c r="I64" s="52">
        <v>2132.53062575</v>
      </c>
      <c r="J64" s="52">
        <v>1606.28078192</v>
      </c>
      <c r="K64" s="52">
        <v>1675.6732504930799</v>
      </c>
    </row>
    <row r="65" spans="1:11" s="80" customFormat="1" ht="10.5" customHeight="1">
      <c r="A65" s="59" t="s">
        <v>38</v>
      </c>
      <c r="B65" s="81">
        <v>7273.14909666978</v>
      </c>
      <c r="C65" s="81">
        <v>8941.420394629882</v>
      </c>
      <c r="D65" s="52">
        <v>9490.052693548716</v>
      </c>
      <c r="E65" s="52">
        <v>11056.31427826076</v>
      </c>
      <c r="F65" s="52">
        <v>11617.600038125402</v>
      </c>
      <c r="G65" s="52">
        <v>13501.2193954</v>
      </c>
      <c r="H65" s="52">
        <v>13876.734215100001</v>
      </c>
      <c r="I65" s="52">
        <v>18095.26288332</v>
      </c>
      <c r="J65" s="52">
        <v>25910.098536949903</v>
      </c>
      <c r="K65" s="52">
        <v>24701.629369736802</v>
      </c>
    </row>
    <row r="66" spans="1:11" s="2" customFormat="1" ht="3" customHeight="1">
      <c r="A66" s="7"/>
      <c r="B66" s="4"/>
      <c r="C66" s="4"/>
      <c r="D66" s="4"/>
      <c r="E66" s="4"/>
      <c r="F66" s="4"/>
      <c r="G66" s="4"/>
      <c r="H66" s="4"/>
      <c r="I66" s="4"/>
      <c r="J66" s="4"/>
      <c r="K66" s="4"/>
    </row>
    <row r="67" spans="1:3" s="8" customFormat="1" ht="9" customHeight="1">
      <c r="A67" s="77" t="s">
        <v>199</v>
      </c>
      <c r="B67" s="74"/>
      <c r="C67" s="74"/>
    </row>
    <row r="68" spans="1:11" s="8" customFormat="1" ht="12.75">
      <c r="A68" s="75" t="s">
        <v>202</v>
      </c>
      <c r="B68" s="75"/>
      <c r="C68" s="75"/>
      <c r="D68" s="75"/>
      <c r="E68" s="75"/>
      <c r="F68" s="75"/>
      <c r="G68" s="75"/>
      <c r="H68" s="88"/>
      <c r="I68" s="88"/>
      <c r="J68" s="88"/>
      <c r="K68" s="88"/>
    </row>
    <row r="69" spans="1:11" s="8" customFormat="1" ht="12.75">
      <c r="A69" s="5" t="s">
        <v>203</v>
      </c>
      <c r="B69" s="5"/>
      <c r="C69" s="5"/>
      <c r="D69" s="5"/>
      <c r="E69" s="5"/>
      <c r="F69" s="5"/>
      <c r="G69" s="5"/>
      <c r="H69" s="5"/>
      <c r="I69" s="5"/>
      <c r="J69" s="5"/>
      <c r="K69" s="5"/>
    </row>
    <row r="70" s="112" customFormat="1" ht="12.75">
      <c r="A70" s="75" t="s">
        <v>136</v>
      </c>
    </row>
  </sheetData>
  <sheetProtection/>
  <mergeCells count="5">
    <mergeCell ref="A14:G14"/>
    <mergeCell ref="A44:K44"/>
    <mergeCell ref="A45:K45"/>
    <mergeCell ref="A46:K46"/>
    <mergeCell ref="A47:K47"/>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1">
      <selection activeCell="A80" sqref="A80"/>
    </sheetView>
  </sheetViews>
  <sheetFormatPr defaultColWidth="11.421875" defaultRowHeight="12.75"/>
  <cols>
    <col min="2" max="3" width="17.57421875" style="37" bestFit="1" customWidth="1"/>
    <col min="4" max="4" width="15.421875" style="0" bestFit="1" customWidth="1"/>
    <col min="5" max="5" width="11.8515625" style="0" bestFit="1" customWidth="1"/>
  </cols>
  <sheetData>
    <row r="1" spans="1:5" ht="12.75">
      <c r="A1">
        <v>1</v>
      </c>
      <c r="B1" s="31">
        <v>24201622145</v>
      </c>
      <c r="C1" s="31">
        <v>25417916218.81</v>
      </c>
      <c r="D1" s="32">
        <f aca="true" t="shared" si="0" ref="D1:D29">B1/1000000</f>
        <v>24201.622145</v>
      </c>
      <c r="E1" s="32">
        <f aca="true" t="shared" si="1" ref="E1:E29">C1/1000000</f>
        <v>25417.91621881</v>
      </c>
    </row>
    <row r="2" spans="1:5" ht="12.75">
      <c r="A2">
        <v>2</v>
      </c>
      <c r="B2" s="31">
        <v>14584370780</v>
      </c>
      <c r="C2" s="31">
        <v>18638437092.74</v>
      </c>
      <c r="D2" s="32">
        <f t="shared" si="0"/>
        <v>14584.37078</v>
      </c>
      <c r="E2" s="32">
        <f t="shared" si="1"/>
        <v>18638.43709274</v>
      </c>
    </row>
    <row r="3" spans="1:5" ht="12.75">
      <c r="A3">
        <v>7</v>
      </c>
      <c r="B3" s="31">
        <v>734424113</v>
      </c>
      <c r="C3" s="31">
        <v>656102819.43</v>
      </c>
      <c r="D3" s="38">
        <f t="shared" si="0"/>
        <v>734.424113</v>
      </c>
      <c r="E3" s="38">
        <f t="shared" si="1"/>
        <v>656.10281943</v>
      </c>
    </row>
    <row r="4" spans="1:5" ht="12.75">
      <c r="A4">
        <v>8</v>
      </c>
      <c r="B4" s="31">
        <v>2274808701</v>
      </c>
      <c r="C4" s="31">
        <v>2214247639.92</v>
      </c>
      <c r="D4" s="38">
        <f t="shared" si="0"/>
        <v>2274.808701</v>
      </c>
      <c r="E4" s="38">
        <f t="shared" si="1"/>
        <v>2214.24763992</v>
      </c>
    </row>
    <row r="5" spans="1:5" ht="12.75">
      <c r="A5">
        <v>12</v>
      </c>
      <c r="B5" s="31">
        <v>213220945</v>
      </c>
      <c r="C5" s="31">
        <v>480571981.88</v>
      </c>
      <c r="D5" s="38">
        <f t="shared" si="0"/>
        <v>213.220945</v>
      </c>
      <c r="E5" s="38">
        <f t="shared" si="1"/>
        <v>480.57198188</v>
      </c>
    </row>
    <row r="6" spans="1:5" ht="12.75">
      <c r="A6">
        <v>14</v>
      </c>
      <c r="B6" s="31">
        <v>402272850</v>
      </c>
      <c r="C6" s="31">
        <v>371114769.66</v>
      </c>
      <c r="D6" s="38">
        <f t="shared" si="0"/>
        <v>402.27285</v>
      </c>
      <c r="E6" s="38">
        <f t="shared" si="1"/>
        <v>371.11476966000004</v>
      </c>
    </row>
    <row r="7" spans="1:5" ht="12.75">
      <c r="A7">
        <v>15</v>
      </c>
      <c r="B7" s="31">
        <v>2883417</v>
      </c>
      <c r="C7" s="31">
        <v>4888738.81</v>
      </c>
      <c r="D7" s="38">
        <f t="shared" si="0"/>
        <v>2.883417</v>
      </c>
      <c r="E7" s="38">
        <f t="shared" si="1"/>
        <v>4.8887388099999995</v>
      </c>
    </row>
    <row r="8" spans="1:5" ht="12.75">
      <c r="A8">
        <v>16</v>
      </c>
      <c r="B8" s="31">
        <v>461651187</v>
      </c>
      <c r="C8" s="31">
        <v>259256048.15</v>
      </c>
      <c r="D8" s="38">
        <f t="shared" si="0"/>
        <v>461.651187</v>
      </c>
      <c r="E8" s="38">
        <f t="shared" si="1"/>
        <v>259.25604815</v>
      </c>
    </row>
    <row r="9" spans="1:5" ht="12.75">
      <c r="A9">
        <v>17</v>
      </c>
      <c r="B9" s="31">
        <v>163116093</v>
      </c>
      <c r="C9" s="31">
        <v>35010284.66</v>
      </c>
      <c r="D9" s="38">
        <f t="shared" si="0"/>
        <v>163.116093</v>
      </c>
      <c r="E9" s="38">
        <f t="shared" si="1"/>
        <v>35.010284659999996</v>
      </c>
    </row>
    <row r="10" spans="1:5" ht="12.75">
      <c r="A10">
        <v>18</v>
      </c>
      <c r="B10" s="31">
        <v>16248196</v>
      </c>
      <c r="C10" s="31">
        <v>32835848.12</v>
      </c>
      <c r="D10" s="38">
        <f t="shared" si="0"/>
        <v>16.248196</v>
      </c>
      <c r="E10" s="38">
        <f t="shared" si="1"/>
        <v>32.83584812</v>
      </c>
    </row>
    <row r="11" spans="1:5" ht="12.75">
      <c r="A11">
        <v>22</v>
      </c>
      <c r="B11" s="31">
        <v>1457438008</v>
      </c>
      <c r="C11" s="31">
        <v>1155976187.15</v>
      </c>
      <c r="D11" s="38">
        <f t="shared" si="0"/>
        <v>1457.438008</v>
      </c>
      <c r="E11" s="38">
        <f t="shared" si="1"/>
        <v>1155.97618715</v>
      </c>
    </row>
    <row r="12" spans="1:5" ht="12.75">
      <c r="A12">
        <v>23</v>
      </c>
      <c r="B12" s="31">
        <v>1963420991</v>
      </c>
      <c r="C12" s="31">
        <v>980986593.48</v>
      </c>
      <c r="D12" s="38">
        <f t="shared" si="0"/>
        <v>1963.420991</v>
      </c>
      <c r="E12" s="38">
        <f t="shared" si="1"/>
        <v>980.98659348</v>
      </c>
    </row>
    <row r="13" spans="1:5" ht="12.75">
      <c r="A13">
        <v>25</v>
      </c>
      <c r="B13" s="31">
        <v>2210089931</v>
      </c>
      <c r="C13" s="31">
        <v>1054364712.58</v>
      </c>
      <c r="D13" s="38">
        <f t="shared" si="0"/>
        <v>2210.089931</v>
      </c>
      <c r="E13" s="38">
        <f t="shared" si="1"/>
        <v>1054.36471258</v>
      </c>
    </row>
    <row r="14" spans="1:5" ht="12.75">
      <c r="A14">
        <v>26</v>
      </c>
      <c r="B14" s="31">
        <v>69929811</v>
      </c>
      <c r="C14" s="31">
        <v>61845529.46</v>
      </c>
      <c r="D14" s="38">
        <f t="shared" si="0"/>
        <v>69.929811</v>
      </c>
      <c r="E14" s="38">
        <f t="shared" si="1"/>
        <v>61.84552946</v>
      </c>
    </row>
    <row r="15" spans="1:5" ht="12.75">
      <c r="A15">
        <v>29</v>
      </c>
      <c r="B15" s="31">
        <v>156173700</v>
      </c>
      <c r="C15" s="31">
        <v>145917376.35</v>
      </c>
      <c r="D15" s="38">
        <f t="shared" si="0"/>
        <v>156.1737</v>
      </c>
      <c r="E15" s="38">
        <f t="shared" si="1"/>
        <v>145.91737634999998</v>
      </c>
    </row>
    <row r="16" spans="1:5" ht="12.75">
      <c r="A16">
        <v>30</v>
      </c>
      <c r="B16" s="31">
        <v>163186633</v>
      </c>
      <c r="C16" s="31">
        <v>177432955.2</v>
      </c>
      <c r="D16" s="38">
        <f t="shared" si="0"/>
        <v>163.186633</v>
      </c>
      <c r="E16" s="38">
        <f t="shared" si="1"/>
        <v>177.43295519999998</v>
      </c>
    </row>
    <row r="17" spans="1:5" ht="12.75">
      <c r="A17">
        <v>31</v>
      </c>
      <c r="B17" s="31">
        <v>399873612</v>
      </c>
      <c r="C17" s="31">
        <v>410905768.29</v>
      </c>
      <c r="D17" s="38">
        <f t="shared" si="0"/>
        <v>399.873612</v>
      </c>
      <c r="E17" s="38">
        <f t="shared" si="1"/>
        <v>410.90576829</v>
      </c>
    </row>
    <row r="18" spans="1:5" ht="12.75">
      <c r="A18">
        <v>32</v>
      </c>
      <c r="B18" s="31">
        <v>197397872</v>
      </c>
      <c r="C18" s="31">
        <v>205983184.86</v>
      </c>
      <c r="D18" s="38">
        <f t="shared" si="0"/>
        <v>197.397872</v>
      </c>
      <c r="E18" s="38">
        <f t="shared" si="1"/>
        <v>205.98318486000002</v>
      </c>
    </row>
    <row r="19" spans="1:5" ht="12.75">
      <c r="A19">
        <v>33</v>
      </c>
      <c r="B19" s="31">
        <v>89550</v>
      </c>
      <c r="C19" s="31">
        <v>83031906.35</v>
      </c>
      <c r="D19" s="38">
        <f t="shared" si="0"/>
        <v>0.08955</v>
      </c>
      <c r="E19" s="38">
        <f t="shared" si="1"/>
        <v>83.03190635</v>
      </c>
    </row>
    <row r="20" spans="1:5" ht="12.75">
      <c r="A20">
        <v>34</v>
      </c>
      <c r="B20" s="31">
        <v>165517803</v>
      </c>
      <c r="C20" s="31">
        <v>154342908.05</v>
      </c>
      <c r="D20" s="38">
        <f t="shared" si="0"/>
        <v>165.517803</v>
      </c>
      <c r="E20" s="38">
        <f t="shared" si="1"/>
        <v>154.34290805</v>
      </c>
    </row>
    <row r="21" spans="1:5" ht="12.75">
      <c r="A21">
        <v>35</v>
      </c>
      <c r="B21" s="31">
        <v>947051733</v>
      </c>
      <c r="C21" s="31">
        <v>968463278.04</v>
      </c>
      <c r="D21" s="38">
        <f t="shared" si="0"/>
        <v>947.051733</v>
      </c>
      <c r="E21" s="38">
        <f t="shared" si="1"/>
        <v>968.46327804</v>
      </c>
    </row>
    <row r="22" spans="1:5" ht="12.75">
      <c r="A22">
        <v>36</v>
      </c>
      <c r="B22" s="31">
        <v>863459346</v>
      </c>
      <c r="C22" s="31">
        <v>863195249.11</v>
      </c>
      <c r="D22" s="38">
        <f t="shared" si="0"/>
        <v>863.459346</v>
      </c>
      <c r="E22" s="38">
        <f t="shared" si="1"/>
        <v>863.19524911</v>
      </c>
    </row>
    <row r="23" spans="1:5" ht="12.75">
      <c r="A23">
        <v>37</v>
      </c>
      <c r="B23" s="31">
        <v>292046668</v>
      </c>
      <c r="C23" s="31">
        <v>309257182.69</v>
      </c>
      <c r="D23" s="38">
        <f t="shared" si="0"/>
        <v>292.046668</v>
      </c>
      <c r="E23" s="38">
        <f t="shared" si="1"/>
        <v>309.25718269</v>
      </c>
    </row>
    <row r="24" spans="1:5" ht="12.75">
      <c r="A24">
        <v>39</v>
      </c>
      <c r="B24" s="31">
        <v>389953645</v>
      </c>
      <c r="C24" s="31">
        <v>369873958.01</v>
      </c>
      <c r="D24" s="38">
        <f t="shared" si="0"/>
        <v>389.953645</v>
      </c>
      <c r="E24" s="38">
        <f t="shared" si="1"/>
        <v>369.87395800999997</v>
      </c>
    </row>
    <row r="25" spans="1:5" ht="12.75">
      <c r="A25">
        <v>40</v>
      </c>
      <c r="B25" s="31">
        <v>1594526869</v>
      </c>
      <c r="C25" s="31">
        <v>1551856157.56</v>
      </c>
      <c r="D25" s="38">
        <f t="shared" si="0"/>
        <v>1594.526869</v>
      </c>
      <c r="E25" s="38">
        <f t="shared" si="1"/>
        <v>1551.85615756</v>
      </c>
    </row>
    <row r="26" spans="1:5" ht="12.75">
      <c r="A26">
        <v>42</v>
      </c>
      <c r="B26" s="31">
        <v>4617111805</v>
      </c>
      <c r="C26" s="31">
        <v>7008702751.28</v>
      </c>
      <c r="D26" s="32">
        <f t="shared" si="0"/>
        <v>4617.111805</v>
      </c>
      <c r="E26" s="32">
        <f t="shared" si="1"/>
        <v>7008.70275128</v>
      </c>
    </row>
    <row r="27" spans="1:5" ht="12.75">
      <c r="A27">
        <v>43</v>
      </c>
      <c r="B27" s="31">
        <v>2163174289</v>
      </c>
      <c r="C27" s="31">
        <v>2198124197.51</v>
      </c>
      <c r="D27" s="32">
        <f t="shared" si="0"/>
        <v>2163.174289</v>
      </c>
      <c r="E27" s="32">
        <f t="shared" si="1"/>
        <v>2198.12419751</v>
      </c>
    </row>
    <row r="28" spans="1:5" ht="12.75">
      <c r="A28">
        <v>44</v>
      </c>
      <c r="B28" s="31">
        <v>385118603</v>
      </c>
      <c r="C28" s="31">
        <v>407626181</v>
      </c>
      <c r="D28" s="32">
        <f t="shared" si="0"/>
        <v>385.118603</v>
      </c>
      <c r="E28" s="32">
        <f t="shared" si="1"/>
        <v>407.626181</v>
      </c>
    </row>
    <row r="29" spans="1:5" ht="12.75">
      <c r="A29">
        <v>45</v>
      </c>
      <c r="B29" s="31">
        <v>10060584466</v>
      </c>
      <c r="C29" s="31">
        <v>11857803030.58</v>
      </c>
      <c r="D29" s="32">
        <f t="shared" si="0"/>
        <v>10060.584466</v>
      </c>
      <c r="E29" s="32">
        <f t="shared" si="1"/>
        <v>11857.80303058</v>
      </c>
    </row>
    <row r="31" spans="4:5" ht="12.75">
      <c r="D31" s="32">
        <f>SUM(D3:D25)</f>
        <v>15138.781673999998</v>
      </c>
      <c r="E31" s="32">
        <f>SUM(E3:E25)</f>
        <v>12547.46107781</v>
      </c>
    </row>
    <row r="36" spans="1:5" ht="12.75">
      <c r="A36">
        <v>8</v>
      </c>
      <c r="B36" s="31">
        <v>2274808701</v>
      </c>
      <c r="C36" s="31">
        <v>2214247639.92</v>
      </c>
      <c r="D36" s="38">
        <f aca="true" t="shared" si="2" ref="D36:D58">B36/1000000</f>
        <v>2274.808701</v>
      </c>
      <c r="E36" s="38">
        <f aca="true" t="shared" si="3" ref="E36:E58">C36/1000000</f>
        <v>2214.24763992</v>
      </c>
    </row>
    <row r="37" spans="1:5" ht="12.75">
      <c r="A37">
        <v>40</v>
      </c>
      <c r="B37" s="31">
        <v>1594526869</v>
      </c>
      <c r="C37" s="31">
        <v>1551856157.56</v>
      </c>
      <c r="D37" s="38">
        <f t="shared" si="2"/>
        <v>1594.526869</v>
      </c>
      <c r="E37" s="38">
        <f t="shared" si="3"/>
        <v>1551.85615756</v>
      </c>
    </row>
    <row r="38" spans="1:5" ht="12.75">
      <c r="A38">
        <v>22</v>
      </c>
      <c r="B38" s="31">
        <v>1457438008</v>
      </c>
      <c r="C38" s="31">
        <v>1155976187.15</v>
      </c>
      <c r="D38" s="38">
        <f t="shared" si="2"/>
        <v>1457.438008</v>
      </c>
      <c r="E38" s="38">
        <f t="shared" si="3"/>
        <v>1155.97618715</v>
      </c>
    </row>
    <row r="39" spans="1:5" ht="12.75">
      <c r="A39">
        <v>25</v>
      </c>
      <c r="B39" s="31">
        <v>2210089931</v>
      </c>
      <c r="C39" s="31">
        <v>1054364712.58</v>
      </c>
      <c r="D39" s="38">
        <f t="shared" si="2"/>
        <v>2210.089931</v>
      </c>
      <c r="E39" s="38">
        <f t="shared" si="3"/>
        <v>1054.36471258</v>
      </c>
    </row>
    <row r="40" spans="1:5" ht="12.75">
      <c r="A40">
        <v>23</v>
      </c>
      <c r="B40" s="31">
        <v>1963420991</v>
      </c>
      <c r="C40" s="31">
        <v>980986593.48</v>
      </c>
      <c r="D40" s="38">
        <f t="shared" si="2"/>
        <v>1963.420991</v>
      </c>
      <c r="E40" s="38">
        <f t="shared" si="3"/>
        <v>980.98659348</v>
      </c>
    </row>
    <row r="41" spans="1:5" ht="12.75">
      <c r="A41">
        <v>35</v>
      </c>
      <c r="B41" s="31">
        <v>947051733</v>
      </c>
      <c r="C41" s="31">
        <v>968463278.04</v>
      </c>
      <c r="D41" s="38">
        <f t="shared" si="2"/>
        <v>947.051733</v>
      </c>
      <c r="E41" s="38">
        <f t="shared" si="3"/>
        <v>968.46327804</v>
      </c>
    </row>
    <row r="42" spans="1:5" ht="12.75">
      <c r="A42">
        <v>36</v>
      </c>
      <c r="B42" s="31">
        <v>863459346</v>
      </c>
      <c r="C42" s="31">
        <v>863195249.11</v>
      </c>
      <c r="D42" s="38">
        <f t="shared" si="2"/>
        <v>863.459346</v>
      </c>
      <c r="E42" s="38">
        <f t="shared" si="3"/>
        <v>863.19524911</v>
      </c>
    </row>
    <row r="43" spans="1:5" ht="12.75">
      <c r="A43">
        <v>7</v>
      </c>
      <c r="B43" s="31">
        <v>734424113</v>
      </c>
      <c r="C43" s="31">
        <v>656102819.43</v>
      </c>
      <c r="D43" s="38">
        <f t="shared" si="2"/>
        <v>734.424113</v>
      </c>
      <c r="E43" s="38">
        <f t="shared" si="3"/>
        <v>656.10281943</v>
      </c>
    </row>
    <row r="44" spans="1:5" ht="12.75">
      <c r="A44">
        <v>12</v>
      </c>
      <c r="B44" s="31">
        <v>213220945</v>
      </c>
      <c r="C44" s="31">
        <v>480571981.88</v>
      </c>
      <c r="D44" s="38">
        <f t="shared" si="2"/>
        <v>213.220945</v>
      </c>
      <c r="E44" s="38">
        <f t="shared" si="3"/>
        <v>480.57198188</v>
      </c>
    </row>
    <row r="45" spans="1:5" ht="12.75">
      <c r="A45">
        <v>31</v>
      </c>
      <c r="B45" s="31">
        <v>399873612</v>
      </c>
      <c r="C45" s="31">
        <v>410905768.29</v>
      </c>
      <c r="D45" s="38">
        <f t="shared" si="2"/>
        <v>399.873612</v>
      </c>
      <c r="E45" s="38">
        <f t="shared" si="3"/>
        <v>410.90576829</v>
      </c>
    </row>
    <row r="46" spans="1:5" ht="12.75">
      <c r="A46">
        <v>14</v>
      </c>
      <c r="B46" s="31">
        <v>402272850</v>
      </c>
      <c r="C46" s="31">
        <v>371114769.66</v>
      </c>
      <c r="D46" s="38">
        <f t="shared" si="2"/>
        <v>402.27285</v>
      </c>
      <c r="E46" s="38">
        <f t="shared" si="3"/>
        <v>371.11476966000004</v>
      </c>
    </row>
    <row r="47" spans="1:5" ht="12.75">
      <c r="A47">
        <v>39</v>
      </c>
      <c r="B47" s="31">
        <v>389953645</v>
      </c>
      <c r="C47" s="31">
        <v>369873958.01</v>
      </c>
      <c r="D47" s="38">
        <f t="shared" si="2"/>
        <v>389.953645</v>
      </c>
      <c r="E47" s="38">
        <f t="shared" si="3"/>
        <v>369.87395800999997</v>
      </c>
    </row>
    <row r="48" spans="1:5" ht="12.75">
      <c r="A48">
        <v>37</v>
      </c>
      <c r="B48" s="31">
        <v>292046668</v>
      </c>
      <c r="C48" s="31">
        <v>309257182.69</v>
      </c>
      <c r="D48" s="38">
        <f t="shared" si="2"/>
        <v>292.046668</v>
      </c>
      <c r="E48" s="38">
        <f t="shared" si="3"/>
        <v>309.25718269</v>
      </c>
    </row>
    <row r="49" spans="1:5" ht="12.75">
      <c r="A49">
        <v>16</v>
      </c>
      <c r="B49" s="31">
        <v>461651187</v>
      </c>
      <c r="C49" s="31">
        <v>259256048.15</v>
      </c>
      <c r="D49" s="38">
        <f t="shared" si="2"/>
        <v>461.651187</v>
      </c>
      <c r="E49" s="38">
        <f t="shared" si="3"/>
        <v>259.25604815</v>
      </c>
    </row>
    <row r="50" spans="1:5" ht="12.75">
      <c r="A50">
        <v>32</v>
      </c>
      <c r="B50" s="31">
        <v>197397872</v>
      </c>
      <c r="C50" s="31">
        <v>205983184.86</v>
      </c>
      <c r="D50" s="38">
        <f t="shared" si="2"/>
        <v>197.397872</v>
      </c>
      <c r="E50" s="38">
        <f t="shared" si="3"/>
        <v>205.98318486000002</v>
      </c>
    </row>
    <row r="51" spans="1:5" ht="12.75">
      <c r="A51">
        <v>30</v>
      </c>
      <c r="B51" s="31">
        <v>163186633</v>
      </c>
      <c r="C51" s="31">
        <v>177432955.2</v>
      </c>
      <c r="D51" s="38">
        <f t="shared" si="2"/>
        <v>163.186633</v>
      </c>
      <c r="E51" s="38">
        <f t="shared" si="3"/>
        <v>177.43295519999998</v>
      </c>
    </row>
    <row r="52" spans="1:5" ht="12.75">
      <c r="A52">
        <v>34</v>
      </c>
      <c r="B52" s="31">
        <v>165517803</v>
      </c>
      <c r="C52" s="31">
        <v>154342908.05</v>
      </c>
      <c r="D52" s="38">
        <f t="shared" si="2"/>
        <v>165.517803</v>
      </c>
      <c r="E52" s="38">
        <f t="shared" si="3"/>
        <v>154.34290805</v>
      </c>
    </row>
    <row r="53" spans="1:5" ht="12.75">
      <c r="A53">
        <v>29</v>
      </c>
      <c r="B53" s="31">
        <v>156173700</v>
      </c>
      <c r="C53" s="31">
        <v>145917376.35</v>
      </c>
      <c r="D53" s="38">
        <f t="shared" si="2"/>
        <v>156.1737</v>
      </c>
      <c r="E53" s="38">
        <f t="shared" si="3"/>
        <v>145.91737634999998</v>
      </c>
    </row>
    <row r="54" spans="1:5" ht="12.75">
      <c r="A54">
        <v>33</v>
      </c>
      <c r="B54" s="31">
        <v>89550</v>
      </c>
      <c r="C54" s="31">
        <v>83031906.35</v>
      </c>
      <c r="D54" s="38">
        <f t="shared" si="2"/>
        <v>0.08955</v>
      </c>
      <c r="E54" s="38">
        <f t="shared" si="3"/>
        <v>83.03190635</v>
      </c>
    </row>
    <row r="55" spans="1:5" ht="12.75">
      <c r="A55">
        <v>26</v>
      </c>
      <c r="B55" s="31">
        <v>69929811</v>
      </c>
      <c r="C55" s="31">
        <v>61845529.46</v>
      </c>
      <c r="D55" s="38">
        <f t="shared" si="2"/>
        <v>69.929811</v>
      </c>
      <c r="E55" s="38">
        <f t="shared" si="3"/>
        <v>61.84552946</v>
      </c>
    </row>
    <row r="56" spans="1:5" ht="12.75">
      <c r="A56">
        <v>17</v>
      </c>
      <c r="B56" s="31">
        <v>163116093</v>
      </c>
      <c r="C56" s="31">
        <v>35010284.66</v>
      </c>
      <c r="D56" s="38">
        <f t="shared" si="2"/>
        <v>163.116093</v>
      </c>
      <c r="E56" s="38">
        <f t="shared" si="3"/>
        <v>35.010284659999996</v>
      </c>
    </row>
    <row r="57" spans="1:5" ht="12.75">
      <c r="A57">
        <v>18</v>
      </c>
      <c r="B57" s="31">
        <v>16248196</v>
      </c>
      <c r="C57" s="31">
        <v>32835848.12</v>
      </c>
      <c r="D57" s="38">
        <f t="shared" si="2"/>
        <v>16.248196</v>
      </c>
      <c r="E57" s="38">
        <f t="shared" si="3"/>
        <v>32.83584812</v>
      </c>
    </row>
    <row r="58" spans="1:5" ht="12.75">
      <c r="A58">
        <v>15</v>
      </c>
      <c r="B58" s="31">
        <v>2883417</v>
      </c>
      <c r="C58" s="31">
        <v>4888738.81</v>
      </c>
      <c r="D58" s="38">
        <f t="shared" si="2"/>
        <v>2.883417</v>
      </c>
      <c r="E58" s="38">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N168"/>
  <sheetViews>
    <sheetView showGridLines="0" zoomScaleSheetLayoutView="130" zoomScalePageLayoutView="0" workbookViewId="0" topLeftCell="A1">
      <pane xSplit="2" topLeftCell="C1" activePane="topRight" state="frozen"/>
      <selection pane="topLeft" activeCell="B1" sqref="B1"/>
      <selection pane="topRight" activeCell="B113" sqref="B113"/>
    </sheetView>
  </sheetViews>
  <sheetFormatPr defaultColWidth="11.421875" defaultRowHeight="12.75"/>
  <cols>
    <col min="1" max="1" width="0.2890625" style="9" customWidth="1"/>
    <col min="2" max="2" width="128.7109375" style="25" bestFit="1" customWidth="1"/>
    <col min="3" max="5" width="6.421875" style="10" bestFit="1" customWidth="1"/>
    <col min="6" max="12" width="8.7109375" style="10" customWidth="1"/>
    <col min="13" max="13" width="11.421875" style="47" customWidth="1"/>
    <col min="14" max="16384" width="11.421875" style="10" customWidth="1"/>
  </cols>
  <sheetData>
    <row r="1" spans="1:13" s="14" customFormat="1" ht="12.75" customHeight="1">
      <c r="A1" s="89"/>
      <c r="B1" s="90" t="s">
        <v>89</v>
      </c>
      <c r="M1" s="91"/>
    </row>
    <row r="2" spans="1:13" s="14" customFormat="1" ht="12.75" customHeight="1">
      <c r="A2" s="89"/>
      <c r="B2" s="16" t="s">
        <v>234</v>
      </c>
      <c r="M2" s="91"/>
    </row>
    <row r="3" spans="1:13" s="14" customFormat="1" ht="12" customHeight="1">
      <c r="A3" s="89"/>
      <c r="B3" s="17" t="s">
        <v>139</v>
      </c>
      <c r="M3" s="91"/>
    </row>
    <row r="4" spans="1:13" s="14" customFormat="1" ht="6" customHeight="1">
      <c r="A4" s="89"/>
      <c r="B4" s="18"/>
      <c r="M4" s="91"/>
    </row>
    <row r="5" spans="1:13" s="14" customFormat="1" ht="21" customHeight="1">
      <c r="A5" s="89"/>
      <c r="B5" s="128" t="s">
        <v>43</v>
      </c>
      <c r="C5" s="92">
        <v>2013</v>
      </c>
      <c r="D5" s="92">
        <v>2014</v>
      </c>
      <c r="E5" s="92">
        <v>2015</v>
      </c>
      <c r="F5" s="92">
        <v>2016</v>
      </c>
      <c r="G5" s="92">
        <v>2017</v>
      </c>
      <c r="H5" s="92">
        <v>2018</v>
      </c>
      <c r="I5" s="92">
        <v>2019</v>
      </c>
      <c r="J5" s="92">
        <v>2020</v>
      </c>
      <c r="K5" s="92">
        <v>2021</v>
      </c>
      <c r="L5" s="92" t="s">
        <v>194</v>
      </c>
      <c r="M5" s="91"/>
    </row>
    <row r="6" spans="1:13" s="14" customFormat="1" ht="3.75" customHeight="1">
      <c r="A6" s="89"/>
      <c r="B6" s="11"/>
      <c r="M6" s="91"/>
    </row>
    <row r="7" spans="1:13" s="14" customFormat="1" ht="9.75" customHeight="1">
      <c r="A7" s="89"/>
      <c r="B7" s="18" t="s">
        <v>77</v>
      </c>
      <c r="C7" s="93">
        <f>+C46+C142</f>
        <v>56679.8958333793</v>
      </c>
      <c r="D7" s="93">
        <f>+D46+D142</f>
        <v>64077.02679432989</v>
      </c>
      <c r="E7" s="93">
        <f>+E46+E142</f>
        <v>67131.83922935663</v>
      </c>
      <c r="F7" s="93">
        <f>+F46+F142</f>
        <v>69193.19259015677</v>
      </c>
      <c r="G7" s="93">
        <f>+G46+G142</f>
        <v>80609.87381413623</v>
      </c>
      <c r="H7" s="93">
        <v>78076.07054973001</v>
      </c>
      <c r="I7" s="93">
        <v>84544.89094815988</v>
      </c>
      <c r="J7" s="93">
        <v>103387.38425637985</v>
      </c>
      <c r="K7" s="93">
        <v>112102.1286307197</v>
      </c>
      <c r="L7" s="93">
        <v>109931.97261824636</v>
      </c>
      <c r="M7" s="91"/>
    </row>
    <row r="8" spans="1:13" s="14" customFormat="1" ht="3.75" customHeight="1">
      <c r="A8" s="89"/>
      <c r="B8" s="18"/>
      <c r="M8" s="91"/>
    </row>
    <row r="9" spans="1:13" s="14" customFormat="1" ht="0.75" customHeight="1" hidden="1">
      <c r="A9" s="89"/>
      <c r="B9" s="18"/>
      <c r="M9" s="91"/>
    </row>
    <row r="10" spans="1:13" s="14" customFormat="1" ht="0.75" customHeight="1" hidden="1">
      <c r="A10" s="89"/>
      <c r="B10" s="18"/>
      <c r="M10" s="91"/>
    </row>
    <row r="11" spans="1:13" s="14" customFormat="1" ht="0.75" customHeight="1" hidden="1">
      <c r="A11" s="89"/>
      <c r="B11" s="18"/>
      <c r="M11" s="91"/>
    </row>
    <row r="12" spans="1:13" s="14" customFormat="1" ht="0.75" customHeight="1" hidden="1">
      <c r="A12" s="89"/>
      <c r="B12" s="18"/>
      <c r="M12" s="91"/>
    </row>
    <row r="13" spans="1:13" s="14" customFormat="1" ht="0.75" customHeight="1" hidden="1">
      <c r="A13" s="89"/>
      <c r="B13" s="18"/>
      <c r="M13" s="91"/>
    </row>
    <row r="14" spans="1:13" s="14" customFormat="1" ht="0.75" customHeight="1" hidden="1">
      <c r="A14" s="89"/>
      <c r="B14" s="18"/>
      <c r="M14" s="91"/>
    </row>
    <row r="15" spans="1:13" s="14" customFormat="1" ht="0.75" customHeight="1" hidden="1">
      <c r="A15" s="89"/>
      <c r="B15" s="18"/>
      <c r="M15" s="91"/>
    </row>
    <row r="16" spans="1:13" s="14" customFormat="1" ht="0.75" customHeight="1" hidden="1">
      <c r="A16" s="89"/>
      <c r="B16" s="18"/>
      <c r="M16" s="91"/>
    </row>
    <row r="17" spans="1:13" s="14" customFormat="1" ht="0.75" customHeight="1" hidden="1">
      <c r="A17" s="89"/>
      <c r="B17" s="18"/>
      <c r="M17" s="91"/>
    </row>
    <row r="18" spans="1:13" s="14" customFormat="1" ht="0.75" customHeight="1" hidden="1">
      <c r="A18" s="89"/>
      <c r="B18" s="18"/>
      <c r="M18" s="91"/>
    </row>
    <row r="19" spans="1:13" s="14" customFormat="1" ht="0.75" customHeight="1" hidden="1">
      <c r="A19" s="89"/>
      <c r="B19" s="18"/>
      <c r="M19" s="91"/>
    </row>
    <row r="20" spans="1:13" s="14" customFormat="1" ht="0.75" customHeight="1" hidden="1">
      <c r="A20" s="89"/>
      <c r="B20" s="18"/>
      <c r="M20" s="91"/>
    </row>
    <row r="21" spans="1:13" s="14" customFormat="1" ht="0.75" customHeight="1" hidden="1">
      <c r="A21" s="89"/>
      <c r="B21" s="18"/>
      <c r="M21" s="91"/>
    </row>
    <row r="22" spans="1:13" s="14" customFormat="1" ht="0.75" customHeight="1" hidden="1">
      <c r="A22" s="89"/>
      <c r="B22" s="18"/>
      <c r="M22" s="91"/>
    </row>
    <row r="23" spans="1:13" s="14" customFormat="1" ht="0.75" customHeight="1" hidden="1">
      <c r="A23" s="89"/>
      <c r="B23" s="18"/>
      <c r="M23" s="91"/>
    </row>
    <row r="24" spans="1:13" s="14" customFormat="1" ht="0.75" customHeight="1" hidden="1">
      <c r="A24" s="89"/>
      <c r="B24" s="18"/>
      <c r="M24" s="91"/>
    </row>
    <row r="25" spans="1:13" s="14" customFormat="1" ht="0.75" customHeight="1" hidden="1">
      <c r="A25" s="89"/>
      <c r="B25" s="18"/>
      <c r="M25" s="91"/>
    </row>
    <row r="26" spans="1:13" s="14" customFormat="1" ht="0.75" customHeight="1" hidden="1">
      <c r="A26" s="89"/>
      <c r="B26" s="18"/>
      <c r="M26" s="91"/>
    </row>
    <row r="27" spans="1:13" s="14" customFormat="1" ht="0.75" customHeight="1" hidden="1">
      <c r="A27" s="89"/>
      <c r="B27" s="18"/>
      <c r="M27" s="91"/>
    </row>
    <row r="28" spans="1:13" s="14" customFormat="1" ht="0.75" customHeight="1" hidden="1">
      <c r="A28" s="89"/>
      <c r="B28" s="18"/>
      <c r="M28" s="91"/>
    </row>
    <row r="29" spans="1:13" s="14" customFormat="1" ht="0.75" customHeight="1" hidden="1">
      <c r="A29" s="89"/>
      <c r="B29" s="18"/>
      <c r="M29" s="91"/>
    </row>
    <row r="30" spans="1:13" s="14" customFormat="1" ht="0.75" customHeight="1" hidden="1">
      <c r="A30" s="89"/>
      <c r="B30" s="18"/>
      <c r="M30" s="91"/>
    </row>
    <row r="31" spans="1:13" s="14" customFormat="1" ht="0.75" customHeight="1" hidden="1">
      <c r="A31" s="89"/>
      <c r="B31" s="18"/>
      <c r="M31" s="91"/>
    </row>
    <row r="32" spans="1:13" s="14" customFormat="1" ht="0.75" customHeight="1" hidden="1">
      <c r="A32" s="89"/>
      <c r="B32" s="18"/>
      <c r="M32" s="91"/>
    </row>
    <row r="33" spans="1:13" s="14" customFormat="1" ht="0.75" customHeight="1" hidden="1">
      <c r="A33" s="89"/>
      <c r="B33" s="18"/>
      <c r="M33" s="91"/>
    </row>
    <row r="34" spans="1:13" s="14" customFormat="1" ht="0.75" customHeight="1" hidden="1">
      <c r="A34" s="89"/>
      <c r="B34" s="18"/>
      <c r="M34" s="91"/>
    </row>
    <row r="35" spans="1:13" s="14" customFormat="1" ht="0.75" customHeight="1" hidden="1">
      <c r="A35" s="89"/>
      <c r="B35" s="18"/>
      <c r="M35" s="91"/>
    </row>
    <row r="36" spans="1:13" s="14" customFormat="1" ht="0.75" customHeight="1" hidden="1">
      <c r="A36" s="89"/>
      <c r="B36" s="18"/>
      <c r="M36" s="91"/>
    </row>
    <row r="37" spans="1:13" s="14" customFormat="1" ht="0.75" customHeight="1" hidden="1">
      <c r="A37" s="89"/>
      <c r="B37" s="18"/>
      <c r="M37" s="91"/>
    </row>
    <row r="38" spans="1:13" s="14" customFormat="1" ht="0.75" customHeight="1" hidden="1">
      <c r="A38" s="89"/>
      <c r="B38" s="18"/>
      <c r="M38" s="91"/>
    </row>
    <row r="39" spans="1:13" s="14" customFormat="1" ht="0.75" customHeight="1" hidden="1">
      <c r="A39" s="89"/>
      <c r="B39" s="18"/>
      <c r="M39" s="91"/>
    </row>
    <row r="40" spans="1:13" s="14" customFormat="1" ht="0.75" customHeight="1" hidden="1">
      <c r="A40" s="89"/>
      <c r="B40" s="18"/>
      <c r="M40" s="91"/>
    </row>
    <row r="41" spans="1:13" s="14" customFormat="1" ht="0.75" customHeight="1" hidden="1">
      <c r="A41" s="89"/>
      <c r="B41" s="18"/>
      <c r="M41" s="91"/>
    </row>
    <row r="42" spans="1:13" s="14" customFormat="1" ht="0.75" customHeight="1" hidden="1">
      <c r="A42" s="89"/>
      <c r="B42" s="18"/>
      <c r="M42" s="91"/>
    </row>
    <row r="43" spans="1:13" s="14" customFormat="1" ht="0.75" customHeight="1" hidden="1">
      <c r="A43" s="89"/>
      <c r="B43" s="18"/>
      <c r="M43" s="91"/>
    </row>
    <row r="44" spans="1:13" s="14" customFormat="1" ht="0.75" customHeight="1" hidden="1">
      <c r="A44" s="89"/>
      <c r="B44" s="18"/>
      <c r="M44" s="91"/>
    </row>
    <row r="45" spans="1:13" s="14" customFormat="1" ht="0.75" customHeight="1" hidden="1">
      <c r="A45" s="89"/>
      <c r="B45" s="18"/>
      <c r="M45" s="91"/>
    </row>
    <row r="46" spans="1:14" s="14" customFormat="1" ht="9.75" customHeight="1">
      <c r="A46" s="89"/>
      <c r="B46" s="18" t="s">
        <v>33</v>
      </c>
      <c r="C46" s="94">
        <f>+C48+C52+C138</f>
        <v>43825.8108995793</v>
      </c>
      <c r="D46" s="94">
        <v>50710.97335504989</v>
      </c>
      <c r="E46" s="94">
        <f>+E48+E52+E138</f>
        <v>54529.70202451574</v>
      </c>
      <c r="F46" s="94">
        <f>+F48+F52+F138</f>
        <v>55744.06200137477</v>
      </c>
      <c r="G46" s="94">
        <f>+G48+G52+G138</f>
        <v>66328.695158434</v>
      </c>
      <c r="H46" s="94">
        <v>63612.517140640004</v>
      </c>
      <c r="I46" s="94">
        <v>67791.52283718999</v>
      </c>
      <c r="J46" s="94">
        <v>87081.88240318996</v>
      </c>
      <c r="K46" s="124">
        <v>94244.7972835197</v>
      </c>
      <c r="L46" s="124">
        <v>91104.67205932377</v>
      </c>
      <c r="M46" s="91"/>
      <c r="N46" s="15"/>
    </row>
    <row r="47" spans="1:13" s="14" customFormat="1" ht="4.5" customHeight="1">
      <c r="A47" s="89"/>
      <c r="B47" s="18"/>
      <c r="C47" s="93"/>
      <c r="D47" s="93"/>
      <c r="E47" s="93"/>
      <c r="F47" s="93"/>
      <c r="M47" s="91"/>
    </row>
    <row r="48" spans="1:13" s="14" customFormat="1" ht="9.75" customHeight="1">
      <c r="A48" s="89"/>
      <c r="B48" s="18" t="s">
        <v>10</v>
      </c>
      <c r="C48" s="95">
        <f>+C49+C50</f>
        <v>26641.570607899434</v>
      </c>
      <c r="D48" s="95">
        <v>31123.642572579563</v>
      </c>
      <c r="E48" s="95">
        <f>+E49+E50</f>
        <v>35340.263450874874</v>
      </c>
      <c r="F48" s="95">
        <f>+F49+F50</f>
        <v>38614.833942690784</v>
      </c>
      <c r="G48" s="95">
        <f>G49+G50</f>
        <v>42021.51123990481</v>
      </c>
      <c r="H48" s="95">
        <v>44056.35331155</v>
      </c>
      <c r="I48" s="95">
        <v>47870.877952979994</v>
      </c>
      <c r="J48" s="95">
        <v>52041.315614</v>
      </c>
      <c r="K48" s="95">
        <v>63717.808272309805</v>
      </c>
      <c r="L48" s="95">
        <v>66635.1600055014</v>
      </c>
      <c r="M48" s="91"/>
    </row>
    <row r="49" spans="1:13" s="14" customFormat="1" ht="12.75">
      <c r="A49" s="89"/>
      <c r="B49" s="96" t="s">
        <v>3</v>
      </c>
      <c r="C49" s="15">
        <v>15522.969023009911</v>
      </c>
      <c r="D49" s="15">
        <v>17131.915723629914</v>
      </c>
      <c r="E49" s="15">
        <v>20267.38369421784</v>
      </c>
      <c r="F49" s="15">
        <v>22532.42335250913</v>
      </c>
      <c r="G49" s="15">
        <v>23952.947432620582</v>
      </c>
      <c r="H49" s="15">
        <v>25417.91621881</v>
      </c>
      <c r="I49" s="15">
        <v>29087.48400272</v>
      </c>
      <c r="J49" s="15">
        <v>27472.14059748</v>
      </c>
      <c r="K49" s="15">
        <v>31057.258510639902</v>
      </c>
      <c r="L49" s="15">
        <v>35307.2821656206</v>
      </c>
      <c r="M49" s="91">
        <v>1</v>
      </c>
    </row>
    <row r="50" spans="1:13" s="14" customFormat="1" ht="12.75">
      <c r="A50" s="89"/>
      <c r="B50" s="96" t="s">
        <v>4</v>
      </c>
      <c r="C50" s="15">
        <v>11118.60158488952</v>
      </c>
      <c r="D50" s="15">
        <v>13991.72684894965</v>
      </c>
      <c r="E50" s="15">
        <v>15072.879756657032</v>
      </c>
      <c r="F50" s="15">
        <v>16082.410590181653</v>
      </c>
      <c r="G50" s="15">
        <v>18068.563807284223</v>
      </c>
      <c r="H50" s="15">
        <v>18638.43709274</v>
      </c>
      <c r="I50" s="15">
        <v>18783.393950259997</v>
      </c>
      <c r="J50" s="15">
        <v>24569.17501652</v>
      </c>
      <c r="K50" s="15">
        <v>32660.5497616699</v>
      </c>
      <c r="L50" s="15">
        <v>31327.8778398808</v>
      </c>
      <c r="M50" s="91">
        <v>2</v>
      </c>
    </row>
    <row r="51" spans="1:13" s="14" customFormat="1" ht="3.75" customHeight="1">
      <c r="A51" s="89"/>
      <c r="B51" s="11"/>
      <c r="M51" s="91"/>
    </row>
    <row r="52" spans="1:14" s="14" customFormat="1" ht="9.75" customHeight="1">
      <c r="A52" s="89"/>
      <c r="B52" s="18" t="s">
        <v>104</v>
      </c>
      <c r="C52" s="95">
        <f>+C55+C62+C68+C74+C78+C82+C87+C95+C98+C100+C117+C121+C125+C136</f>
        <v>10565.264692589997</v>
      </c>
      <c r="D52" s="95">
        <f>+D55+D62+D68+D74+D78+D82+D87+D95+D98+D100+D117+D121+D125+D136</f>
        <v>12814.75768761</v>
      </c>
      <c r="E52" s="95">
        <f>+E55+E62+E68+E74+E78+E82+E87+E95+E98+E100+E117+E121+E125+E136</f>
        <v>11417.673533825411</v>
      </c>
      <c r="F52" s="95">
        <f>+F55+F62+F68+F74+F78+F82+F87+F95+F98+F100+F117+F121+F125+F136</f>
        <v>11296.087023653712</v>
      </c>
      <c r="G52" s="95">
        <f>+G55+G62+G68+G74+G78+G82+G87+G95+G98+G100+G117+G121+G125+G136</f>
        <v>16005.183918529186</v>
      </c>
      <c r="H52" s="95">
        <v>12547.46107781</v>
      </c>
      <c r="I52" s="95">
        <v>14344.432747479994</v>
      </c>
      <c r="J52" s="95">
        <v>16720.20125949996</v>
      </c>
      <c r="K52" s="95">
        <v>17126.470996769986</v>
      </c>
      <c r="L52" s="95">
        <v>16700.111833650255</v>
      </c>
      <c r="M52" s="91"/>
      <c r="N52" s="15"/>
    </row>
    <row r="53" spans="1:13" s="14" customFormat="1" ht="2.25" customHeight="1" hidden="1">
      <c r="A53" s="89"/>
      <c r="B53" s="18"/>
      <c r="M53" s="91"/>
    </row>
    <row r="54" spans="1:13" s="14" customFormat="1" ht="2.25" customHeight="1">
      <c r="A54" s="89"/>
      <c r="B54" s="18"/>
      <c r="M54" s="91"/>
    </row>
    <row r="55" spans="1:13" s="14" customFormat="1" ht="9.75" customHeight="1">
      <c r="A55" s="89" t="s">
        <v>62</v>
      </c>
      <c r="B55" s="97" t="s">
        <v>34</v>
      </c>
      <c r="C55" s="95">
        <f>SUM(C56:C60)</f>
        <v>230.278986</v>
      </c>
      <c r="D55" s="95">
        <f>SUM(D56:D60)</f>
        <v>482.55451300000004</v>
      </c>
      <c r="E55" s="95">
        <f>SUM(E56:E60)</f>
        <v>811.7494735189998</v>
      </c>
      <c r="F55" s="95">
        <f>SUM(F56:F60)</f>
        <v>896.9532267999999</v>
      </c>
      <c r="G55" s="95">
        <f>SUM(G56:G60)</f>
        <v>865.2283245751184</v>
      </c>
      <c r="H55" s="95">
        <v>656.10281943</v>
      </c>
      <c r="I55" s="95">
        <v>611.256221029999</v>
      </c>
      <c r="J55" s="95">
        <v>796.655802809999</v>
      </c>
      <c r="K55" s="95">
        <v>1074.50755947</v>
      </c>
      <c r="L55" s="95">
        <v>975.827058186523</v>
      </c>
      <c r="M55" s="91"/>
    </row>
    <row r="56" spans="1:13" s="14" customFormat="1" ht="12.75">
      <c r="A56" s="89"/>
      <c r="B56" s="98" t="s">
        <v>6</v>
      </c>
      <c r="C56" s="12" t="s">
        <v>52</v>
      </c>
      <c r="D56" s="12" t="s">
        <v>52</v>
      </c>
      <c r="E56" s="12" t="s">
        <v>52</v>
      </c>
      <c r="F56" s="12" t="s">
        <v>52</v>
      </c>
      <c r="G56" s="15" t="s">
        <v>145</v>
      </c>
      <c r="H56" s="15" t="s">
        <v>145</v>
      </c>
      <c r="I56" s="15" t="s">
        <v>145</v>
      </c>
      <c r="J56" s="15" t="s">
        <v>145</v>
      </c>
      <c r="K56" s="15" t="s">
        <v>145</v>
      </c>
      <c r="L56" s="15" t="s">
        <v>145</v>
      </c>
      <c r="M56" s="91">
        <v>3</v>
      </c>
    </row>
    <row r="57" spans="1:13" s="14" customFormat="1" ht="12.75">
      <c r="A57" s="89"/>
      <c r="B57" s="98" t="s">
        <v>20</v>
      </c>
      <c r="C57" s="12" t="s">
        <v>52</v>
      </c>
      <c r="D57" s="12" t="s">
        <v>52</v>
      </c>
      <c r="E57" s="12" t="s">
        <v>52</v>
      </c>
      <c r="F57" s="12" t="s">
        <v>52</v>
      </c>
      <c r="G57" s="14" t="s">
        <v>145</v>
      </c>
      <c r="H57" s="15" t="s">
        <v>145</v>
      </c>
      <c r="I57" s="15" t="s">
        <v>145</v>
      </c>
      <c r="J57" s="15" t="s">
        <v>145</v>
      </c>
      <c r="K57" s="15" t="s">
        <v>145</v>
      </c>
      <c r="L57" s="15" t="s">
        <v>145</v>
      </c>
      <c r="M57" s="91">
        <v>4</v>
      </c>
    </row>
    <row r="58" spans="1:13" s="14" customFormat="1" ht="12.75">
      <c r="A58" s="89"/>
      <c r="B58" s="98" t="s">
        <v>73</v>
      </c>
      <c r="C58" s="12" t="s">
        <v>52</v>
      </c>
      <c r="D58" s="12" t="s">
        <v>52</v>
      </c>
      <c r="E58" s="12" t="s">
        <v>52</v>
      </c>
      <c r="F58" s="12" t="s">
        <v>52</v>
      </c>
      <c r="G58" s="14" t="s">
        <v>145</v>
      </c>
      <c r="H58" s="15" t="s">
        <v>145</v>
      </c>
      <c r="I58" s="15" t="s">
        <v>145</v>
      </c>
      <c r="J58" s="15" t="s">
        <v>145</v>
      </c>
      <c r="K58" s="15" t="s">
        <v>145</v>
      </c>
      <c r="L58" s="15" t="s">
        <v>145</v>
      </c>
      <c r="M58" s="91">
        <v>5</v>
      </c>
    </row>
    <row r="59" spans="1:13" s="14" customFormat="1" ht="12.75">
      <c r="A59" s="89"/>
      <c r="B59" s="99" t="s">
        <v>83</v>
      </c>
      <c r="C59" s="15">
        <v>13.466111</v>
      </c>
      <c r="D59" s="15">
        <v>0.788852</v>
      </c>
      <c r="E59" s="15" t="s">
        <v>52</v>
      </c>
      <c r="F59" s="15" t="s">
        <v>52</v>
      </c>
      <c r="G59" s="14" t="s">
        <v>145</v>
      </c>
      <c r="H59" s="15" t="s">
        <v>145</v>
      </c>
      <c r="I59" s="15" t="s">
        <v>145</v>
      </c>
      <c r="J59" s="15" t="s">
        <v>145</v>
      </c>
      <c r="K59" s="15" t="s">
        <v>145</v>
      </c>
      <c r="L59" s="15" t="s">
        <v>145</v>
      </c>
      <c r="M59" s="91">
        <v>6</v>
      </c>
    </row>
    <row r="60" spans="1:13" s="14" customFormat="1" ht="12.75">
      <c r="A60" s="89"/>
      <c r="B60" s="99" t="s">
        <v>105</v>
      </c>
      <c r="C60" s="15">
        <v>216.812875</v>
      </c>
      <c r="D60" s="15">
        <v>481.765661</v>
      </c>
      <c r="E60" s="15">
        <v>811.7494735189998</v>
      </c>
      <c r="F60" s="15">
        <v>896.9532267999999</v>
      </c>
      <c r="G60" s="15">
        <v>865.2283245751184</v>
      </c>
      <c r="H60" s="15">
        <v>656.10281943</v>
      </c>
      <c r="I60" s="15">
        <v>611.256221029999</v>
      </c>
      <c r="J60" s="15">
        <v>796.655802809999</v>
      </c>
      <c r="K60" s="15">
        <v>1074.50755947</v>
      </c>
      <c r="L60" s="15">
        <v>975.827058186523</v>
      </c>
      <c r="M60" s="91">
        <v>7</v>
      </c>
    </row>
    <row r="61" spans="1:13" s="14" customFormat="1" ht="0.75" customHeight="1">
      <c r="A61" s="89"/>
      <c r="B61" s="11"/>
      <c r="M61" s="91"/>
    </row>
    <row r="62" spans="1:13" s="14" customFormat="1" ht="9.75" customHeight="1">
      <c r="A62" s="89" t="s">
        <v>63</v>
      </c>
      <c r="B62" s="97" t="s">
        <v>35</v>
      </c>
      <c r="C62" s="93">
        <f>SUM(C63:C65)</f>
        <v>1215.310762</v>
      </c>
      <c r="D62" s="93">
        <f>SUM(D63:D65)</f>
        <v>1504.475089</v>
      </c>
      <c r="E62" s="93">
        <f>SUM(E63:E65)</f>
        <v>301.17916263190017</v>
      </c>
      <c r="F62" s="93">
        <f>SUM(F63:F65)</f>
        <v>1586.183298369</v>
      </c>
      <c r="G62" s="93">
        <f>G65</f>
        <v>1746.7905938873637</v>
      </c>
      <c r="H62" s="93">
        <v>2214.24763992</v>
      </c>
      <c r="I62" s="93">
        <v>2804.15654621</v>
      </c>
      <c r="J62" s="93">
        <v>2374.11024948999</v>
      </c>
      <c r="K62" s="93">
        <v>2443.01937971999</v>
      </c>
      <c r="L62" s="93">
        <v>1780.22760678186</v>
      </c>
      <c r="M62" s="91"/>
    </row>
    <row r="63" spans="1:13" s="14" customFormat="1" ht="9.75" customHeight="1" hidden="1">
      <c r="A63" s="89"/>
      <c r="B63" s="98" t="s">
        <v>22</v>
      </c>
      <c r="C63" s="12" t="s">
        <v>52</v>
      </c>
      <c r="D63" s="12" t="s">
        <v>52</v>
      </c>
      <c r="M63" s="91"/>
    </row>
    <row r="64" spans="1:13" s="14" customFormat="1" ht="9.75" customHeight="1" hidden="1">
      <c r="A64" s="89"/>
      <c r="B64" s="98" t="s">
        <v>21</v>
      </c>
      <c r="C64" s="12" t="s">
        <v>52</v>
      </c>
      <c r="D64" s="12" t="s">
        <v>52</v>
      </c>
      <c r="M64" s="91"/>
    </row>
    <row r="65" spans="1:13" s="14" customFormat="1" ht="18.75" customHeight="1">
      <c r="A65" s="89"/>
      <c r="B65" s="99" t="s">
        <v>122</v>
      </c>
      <c r="C65" s="15">
        <v>1215.310762</v>
      </c>
      <c r="D65" s="15">
        <v>1504.475089</v>
      </c>
      <c r="E65" s="15">
        <v>301.17916263190017</v>
      </c>
      <c r="F65" s="15">
        <v>1586.183298369</v>
      </c>
      <c r="G65" s="15">
        <v>1746.7905938873637</v>
      </c>
      <c r="H65" s="15">
        <v>2214.24763992</v>
      </c>
      <c r="I65" s="15">
        <v>2804.15654621</v>
      </c>
      <c r="J65" s="15">
        <v>2374.11024948999</v>
      </c>
      <c r="K65" s="15">
        <v>2443.01937971999</v>
      </c>
      <c r="L65" s="15">
        <v>1780.22760678186</v>
      </c>
      <c r="M65" s="91">
        <v>8</v>
      </c>
    </row>
    <row r="66" spans="1:13" s="14" customFormat="1" ht="7.5" customHeight="1" hidden="1">
      <c r="A66" s="89"/>
      <c r="B66" s="100" t="s">
        <v>121</v>
      </c>
      <c r="M66" s="91"/>
    </row>
    <row r="67" spans="1:13" s="14" customFormat="1" ht="2.25" customHeight="1">
      <c r="A67" s="89"/>
      <c r="B67" s="11"/>
      <c r="M67" s="91"/>
    </row>
    <row r="68" spans="1:13" s="14" customFormat="1" ht="10.5" customHeight="1">
      <c r="A68" s="89" t="s">
        <v>64</v>
      </c>
      <c r="B68" s="97" t="s">
        <v>18</v>
      </c>
      <c r="C68" s="95">
        <f>SUM(C69:C72)</f>
        <v>294.532489</v>
      </c>
      <c r="D68" s="95">
        <f>SUM(D69:D72)</f>
        <v>354.549625</v>
      </c>
      <c r="E68" s="95">
        <f>SUM(E69:E72)</f>
        <v>454.7515485521986</v>
      </c>
      <c r="F68" s="95">
        <f>SUM(F69:F72)</f>
        <v>441.82701679009983</v>
      </c>
      <c r="G68" s="95">
        <f>SUM(G69:G72)</f>
        <v>722.4412577597589</v>
      </c>
      <c r="H68" s="95">
        <v>480.57198188</v>
      </c>
      <c r="I68" s="95">
        <v>323.18890195999995</v>
      </c>
      <c r="J68" s="95">
        <v>253.692086129999</v>
      </c>
      <c r="K68" s="95">
        <v>154.079142219999</v>
      </c>
      <c r="L68" s="95">
        <v>188.144022279663</v>
      </c>
      <c r="M68" s="91"/>
    </row>
    <row r="69" spans="1:13" s="14" customFormat="1" ht="12.75">
      <c r="A69" s="89"/>
      <c r="B69" s="99" t="s">
        <v>60</v>
      </c>
      <c r="C69" s="12" t="s">
        <v>52</v>
      </c>
      <c r="D69" s="12" t="s">
        <v>52</v>
      </c>
      <c r="E69" s="12" t="s">
        <v>52</v>
      </c>
      <c r="F69" s="12" t="s">
        <v>52</v>
      </c>
      <c r="G69" s="14" t="s">
        <v>145</v>
      </c>
      <c r="H69" s="14" t="s">
        <v>145</v>
      </c>
      <c r="I69" s="14" t="s">
        <v>145</v>
      </c>
      <c r="J69" s="14" t="s">
        <v>145</v>
      </c>
      <c r="K69" s="14" t="s">
        <v>145</v>
      </c>
      <c r="L69" s="14" t="s">
        <v>145</v>
      </c>
      <c r="M69" s="91">
        <v>9</v>
      </c>
    </row>
    <row r="70" spans="1:13" s="14" customFormat="1" ht="12.75">
      <c r="A70" s="89"/>
      <c r="B70" s="98" t="s">
        <v>23</v>
      </c>
      <c r="C70" s="12" t="s">
        <v>52</v>
      </c>
      <c r="D70" s="12" t="s">
        <v>52</v>
      </c>
      <c r="E70" s="12" t="s">
        <v>52</v>
      </c>
      <c r="F70" s="12" t="s">
        <v>52</v>
      </c>
      <c r="G70" s="14" t="s">
        <v>145</v>
      </c>
      <c r="H70" s="14" t="s">
        <v>145</v>
      </c>
      <c r="I70" s="14" t="s">
        <v>145</v>
      </c>
      <c r="J70" s="14" t="s">
        <v>145</v>
      </c>
      <c r="K70" s="14" t="s">
        <v>145</v>
      </c>
      <c r="L70" s="14" t="s">
        <v>145</v>
      </c>
      <c r="M70" s="91">
        <v>10</v>
      </c>
    </row>
    <row r="71" spans="1:13" s="14" customFormat="1" ht="12.75">
      <c r="A71" s="89"/>
      <c r="B71" s="98" t="s">
        <v>9</v>
      </c>
      <c r="C71" s="12" t="s">
        <v>52</v>
      </c>
      <c r="D71" s="12" t="s">
        <v>52</v>
      </c>
      <c r="E71" s="12" t="s">
        <v>52</v>
      </c>
      <c r="F71" s="12" t="s">
        <v>52</v>
      </c>
      <c r="G71" s="14" t="s">
        <v>145</v>
      </c>
      <c r="H71" s="14" t="s">
        <v>145</v>
      </c>
      <c r="I71" s="14" t="s">
        <v>145</v>
      </c>
      <c r="J71" s="14" t="s">
        <v>145</v>
      </c>
      <c r="K71" s="14" t="s">
        <v>145</v>
      </c>
      <c r="L71" s="14" t="s">
        <v>145</v>
      </c>
      <c r="M71" s="91">
        <v>11</v>
      </c>
    </row>
    <row r="72" spans="1:13" s="14" customFormat="1" ht="12.75">
      <c r="A72" s="89"/>
      <c r="B72" s="99" t="s">
        <v>84</v>
      </c>
      <c r="C72" s="12">
        <v>294.532489</v>
      </c>
      <c r="D72" s="12">
        <v>354.549625</v>
      </c>
      <c r="E72" s="12">
        <v>454.7515485521986</v>
      </c>
      <c r="F72" s="12">
        <v>441.82701679009983</v>
      </c>
      <c r="G72" s="15">
        <v>722.4412577597589</v>
      </c>
      <c r="H72" s="15">
        <v>480.57198188</v>
      </c>
      <c r="I72" s="15">
        <v>323.18890195999995</v>
      </c>
      <c r="J72" s="15">
        <v>253.692086129999</v>
      </c>
      <c r="K72" s="15">
        <v>154.079142219999</v>
      </c>
      <c r="L72" s="15">
        <v>188.144022279663</v>
      </c>
      <c r="M72" s="91">
        <v>12</v>
      </c>
    </row>
    <row r="73" spans="1:13" s="14" customFormat="1" ht="2.25" customHeight="1">
      <c r="A73" s="89"/>
      <c r="B73" s="11"/>
      <c r="M73" s="91"/>
    </row>
    <row r="74" spans="1:13" s="14" customFormat="1" ht="7.5" customHeight="1">
      <c r="A74" s="89" t="s">
        <v>65</v>
      </c>
      <c r="B74" s="97" t="s">
        <v>19</v>
      </c>
      <c r="C74" s="93">
        <f>SUM(C75:C76)</f>
        <v>3.254117</v>
      </c>
      <c r="D74" s="93">
        <f>SUM(D75:D76)</f>
        <v>0</v>
      </c>
      <c r="E74" s="93">
        <f>SUM(E75:E76)</f>
        <v>0</v>
      </c>
      <c r="F74" s="93">
        <f>SUM(F75:F76)</f>
        <v>0</v>
      </c>
      <c r="G74" s="93">
        <f>G76</f>
        <v>0</v>
      </c>
      <c r="H74" s="93">
        <v>0</v>
      </c>
      <c r="I74" s="93">
        <v>0</v>
      </c>
      <c r="J74" s="93">
        <v>0</v>
      </c>
      <c r="K74" s="93">
        <v>0</v>
      </c>
      <c r="L74" s="93">
        <v>0</v>
      </c>
      <c r="M74" s="91"/>
    </row>
    <row r="75" spans="1:13" s="14" customFormat="1" ht="18" customHeight="1" hidden="1">
      <c r="A75" s="89"/>
      <c r="B75" s="99" t="s">
        <v>54</v>
      </c>
      <c r="C75" s="14" t="s">
        <v>52</v>
      </c>
      <c r="D75" s="14" t="s">
        <v>52</v>
      </c>
      <c r="M75" s="91"/>
    </row>
    <row r="76" spans="1:13" s="14" customFormat="1" ht="12.75">
      <c r="A76" s="89"/>
      <c r="B76" s="98" t="s">
        <v>26</v>
      </c>
      <c r="C76" s="15">
        <v>3.254117</v>
      </c>
      <c r="D76" s="15">
        <v>0</v>
      </c>
      <c r="E76" s="15">
        <v>0</v>
      </c>
      <c r="F76" s="15">
        <v>0</v>
      </c>
      <c r="G76" s="14">
        <v>0</v>
      </c>
      <c r="H76" s="14">
        <v>0</v>
      </c>
      <c r="I76" s="14">
        <v>0</v>
      </c>
      <c r="J76" s="14">
        <v>0</v>
      </c>
      <c r="K76" s="14">
        <v>0</v>
      </c>
      <c r="L76" s="14">
        <v>0</v>
      </c>
      <c r="M76" s="91">
        <v>13</v>
      </c>
    </row>
    <row r="77" spans="1:13" s="14" customFormat="1" ht="2.25" customHeight="1">
      <c r="A77" s="89"/>
      <c r="B77" s="96"/>
      <c r="M77" s="91"/>
    </row>
    <row r="78" spans="1:13" s="14" customFormat="1" ht="9.75" customHeight="1">
      <c r="A78" s="89" t="s">
        <v>66</v>
      </c>
      <c r="B78" s="97" t="s">
        <v>91</v>
      </c>
      <c r="C78" s="93">
        <f>SUM(C79:C80)</f>
        <v>551.66544657</v>
      </c>
      <c r="D78" s="93">
        <f>SUM(D79:D80)</f>
        <v>439.69765168</v>
      </c>
      <c r="E78" s="93">
        <f>SUM(E79:E80)</f>
        <v>417.2292956210004</v>
      </c>
      <c r="F78" s="93">
        <f>SUM(F79:F80)</f>
        <v>256.64916458999994</v>
      </c>
      <c r="G78" s="93">
        <f>SUM(G79:G80)</f>
        <v>362.0389640421752</v>
      </c>
      <c r="H78" s="93">
        <v>376.00350847000004</v>
      </c>
      <c r="I78" s="93">
        <v>384.889197399999</v>
      </c>
      <c r="J78" s="93">
        <v>205.02351473999903</v>
      </c>
      <c r="K78" s="93">
        <v>291.3803427899989</v>
      </c>
      <c r="L78" s="93">
        <v>514.556545279175</v>
      </c>
      <c r="M78" s="91"/>
    </row>
    <row r="79" spans="1:13" s="14" customFormat="1" ht="12.75">
      <c r="A79" s="89"/>
      <c r="B79" s="98" t="s">
        <v>28</v>
      </c>
      <c r="C79" s="15">
        <v>540.2431249</v>
      </c>
      <c r="D79" s="15">
        <v>436.82028662</v>
      </c>
      <c r="E79" s="15">
        <v>347.8130740400004</v>
      </c>
      <c r="F79" s="15">
        <v>202.0333849499999</v>
      </c>
      <c r="G79" s="15">
        <v>330.28690201824946</v>
      </c>
      <c r="H79" s="15">
        <v>371.11476966000004</v>
      </c>
      <c r="I79" s="15">
        <v>295.41564794999897</v>
      </c>
      <c r="J79" s="15">
        <v>152.62656390999902</v>
      </c>
      <c r="K79" s="15">
        <v>207.427009729999</v>
      </c>
      <c r="L79" s="15">
        <v>381.75812345752</v>
      </c>
      <c r="M79" s="91">
        <v>14</v>
      </c>
    </row>
    <row r="80" spans="1:13" s="14" customFormat="1" ht="12.75">
      <c r="A80" s="89"/>
      <c r="B80" s="98" t="s">
        <v>70</v>
      </c>
      <c r="C80" s="15">
        <v>11.422321670000002</v>
      </c>
      <c r="D80" s="15">
        <v>2.87736506</v>
      </c>
      <c r="E80" s="15">
        <v>69.41622158099999</v>
      </c>
      <c r="F80" s="15">
        <v>54.615779640000014</v>
      </c>
      <c r="G80" s="15">
        <v>31.75206202392578</v>
      </c>
      <c r="H80" s="15">
        <v>4.8887388099999995</v>
      </c>
      <c r="I80" s="15">
        <v>89.47354945000001</v>
      </c>
      <c r="J80" s="15">
        <v>52.39695083</v>
      </c>
      <c r="K80" s="15">
        <v>83.95333305999989</v>
      </c>
      <c r="L80" s="15">
        <v>132.798421821655</v>
      </c>
      <c r="M80" s="91">
        <v>15</v>
      </c>
    </row>
    <row r="81" spans="1:13" s="14" customFormat="1" ht="2.25" customHeight="1">
      <c r="A81" s="89"/>
      <c r="B81" s="96"/>
      <c r="M81" s="91"/>
    </row>
    <row r="82" spans="1:13" s="14" customFormat="1" ht="9.75" customHeight="1">
      <c r="A82" s="89" t="s">
        <v>67</v>
      </c>
      <c r="B82" s="97" t="s">
        <v>92</v>
      </c>
      <c r="C82" s="95">
        <f>SUM(C83:C85)</f>
        <v>926.9450574099986</v>
      </c>
      <c r="D82" s="95">
        <f>SUM(D83:D85)</f>
        <v>894.8459128899999</v>
      </c>
      <c r="E82" s="95">
        <f>SUM(E83:E85)</f>
        <v>565.3778015838997</v>
      </c>
      <c r="F82" s="95">
        <f>SUM(F83:F85)</f>
        <v>223.60151950099993</v>
      </c>
      <c r="G82" s="95">
        <f>SUM(G83:G85)</f>
        <v>108.78598570455812</v>
      </c>
      <c r="H82" s="95">
        <v>327.10218093</v>
      </c>
      <c r="I82" s="95">
        <v>50.03097272000001</v>
      </c>
      <c r="J82" s="95">
        <v>66.12940534</v>
      </c>
      <c r="K82" s="95">
        <v>83.82600470999989</v>
      </c>
      <c r="L82" s="95">
        <v>204.48763120349162</v>
      </c>
      <c r="M82" s="91"/>
    </row>
    <row r="83" spans="1:13" s="14" customFormat="1" ht="12.75">
      <c r="A83" s="89"/>
      <c r="B83" s="98" t="s">
        <v>85</v>
      </c>
      <c r="C83" s="15">
        <v>69.03675871000004</v>
      </c>
      <c r="D83" s="15">
        <v>187.43320922000004</v>
      </c>
      <c r="E83" s="15">
        <v>120.62701077990005</v>
      </c>
      <c r="F83" s="15">
        <v>88.25498869999998</v>
      </c>
      <c r="G83" s="15">
        <v>58.623838721069305</v>
      </c>
      <c r="H83" s="15">
        <v>259.25604815</v>
      </c>
      <c r="I83" s="15">
        <v>3.9518674700000003</v>
      </c>
      <c r="J83" s="15">
        <v>15.10102959</v>
      </c>
      <c r="K83" s="15">
        <v>10.091021900000001</v>
      </c>
      <c r="L83" s="15">
        <v>28.638317615600602</v>
      </c>
      <c r="M83" s="91">
        <v>16</v>
      </c>
    </row>
    <row r="84" spans="1:13" s="14" customFormat="1" ht="12.75">
      <c r="A84" s="89"/>
      <c r="B84" s="98" t="s">
        <v>125</v>
      </c>
      <c r="C84" s="15">
        <v>93.61335204000001</v>
      </c>
      <c r="D84" s="15">
        <v>81.320868</v>
      </c>
      <c r="E84" s="15">
        <v>42.55768830300005</v>
      </c>
      <c r="F84" s="15">
        <v>67.31276751099998</v>
      </c>
      <c r="G84" s="15">
        <v>44.01492911584355</v>
      </c>
      <c r="H84" s="15">
        <v>35.010284659999996</v>
      </c>
      <c r="I84" s="15">
        <v>44.90992209</v>
      </c>
      <c r="J84" s="15">
        <v>51.02837575</v>
      </c>
      <c r="K84" s="15">
        <v>73.73498280999989</v>
      </c>
      <c r="L84" s="15">
        <v>175.849313587891</v>
      </c>
      <c r="M84" s="91">
        <v>17</v>
      </c>
    </row>
    <row r="85" spans="1:13" s="14" customFormat="1" ht="12.75">
      <c r="A85" s="89"/>
      <c r="B85" s="98" t="s">
        <v>27</v>
      </c>
      <c r="C85" s="15">
        <v>764.2949466599986</v>
      </c>
      <c r="D85" s="15">
        <v>626.0918356699999</v>
      </c>
      <c r="E85" s="15">
        <v>402.19310250099954</v>
      </c>
      <c r="F85" s="15">
        <v>68.03376328999998</v>
      </c>
      <c r="G85" s="15">
        <v>6.147217867645268</v>
      </c>
      <c r="H85" s="15">
        <v>32.83584812</v>
      </c>
      <c r="I85" s="15">
        <v>1.16918316</v>
      </c>
      <c r="J85" s="15">
        <v>0</v>
      </c>
      <c r="K85" s="15">
        <v>0</v>
      </c>
      <c r="L85" s="15">
        <v>0</v>
      </c>
      <c r="M85" s="91">
        <v>18</v>
      </c>
    </row>
    <row r="86" spans="1:13" s="14" customFormat="1" ht="3" customHeight="1">
      <c r="A86" s="89"/>
      <c r="B86" s="11"/>
      <c r="M86" s="91"/>
    </row>
    <row r="87" spans="1:13" s="14" customFormat="1" ht="9.75" customHeight="1">
      <c r="A87" s="89" t="s">
        <v>68</v>
      </c>
      <c r="B87" s="101" t="s">
        <v>93</v>
      </c>
      <c r="C87" s="95">
        <f>SUM(C88:C93)</f>
        <v>2005.1448750999998</v>
      </c>
      <c r="D87" s="95">
        <f>SUM(D88:D93)</f>
        <v>2029.1238200399998</v>
      </c>
      <c r="E87" s="95">
        <f>SUM(E88:E93)</f>
        <v>2562.6495640010116</v>
      </c>
      <c r="F87" s="95">
        <f>SUM(F88:F93)</f>
        <v>1564.2528410089983</v>
      </c>
      <c r="G87" s="95">
        <f>SUM(G88:G93)</f>
        <v>5018.304023612354</v>
      </c>
      <c r="H87" s="95">
        <v>2136.96278063</v>
      </c>
      <c r="I87" s="95">
        <v>2231.67902199</v>
      </c>
      <c r="J87" s="95">
        <v>1638.860667109999</v>
      </c>
      <c r="K87" s="95">
        <v>1895.028005109999</v>
      </c>
      <c r="L87" s="95">
        <v>1450.0146811985019</v>
      </c>
      <c r="M87" s="91"/>
    </row>
    <row r="88" spans="1:13" s="14" customFormat="1" ht="12.75">
      <c r="A88" s="89"/>
      <c r="B88" s="99" t="s">
        <v>7</v>
      </c>
      <c r="C88" s="12" t="s">
        <v>52</v>
      </c>
      <c r="D88" s="12" t="s">
        <v>52</v>
      </c>
      <c r="E88" s="12" t="s">
        <v>52</v>
      </c>
      <c r="F88" s="12" t="s">
        <v>52</v>
      </c>
      <c r="G88" s="14" t="s">
        <v>145</v>
      </c>
      <c r="H88" s="14" t="s">
        <v>145</v>
      </c>
      <c r="I88" s="14" t="s">
        <v>145</v>
      </c>
      <c r="J88" s="14" t="s">
        <v>145</v>
      </c>
      <c r="K88" s="14" t="s">
        <v>145</v>
      </c>
      <c r="L88" s="14" t="s">
        <v>145</v>
      </c>
      <c r="M88" s="91">
        <v>19</v>
      </c>
    </row>
    <row r="89" spans="1:13" s="14" customFormat="1" ht="12.75">
      <c r="A89" s="89"/>
      <c r="B89" s="99" t="s">
        <v>71</v>
      </c>
      <c r="C89" s="12" t="s">
        <v>52</v>
      </c>
      <c r="D89" s="12" t="s">
        <v>52</v>
      </c>
      <c r="E89" s="12" t="s">
        <v>52</v>
      </c>
      <c r="F89" s="12" t="s">
        <v>52</v>
      </c>
      <c r="G89" s="14" t="s">
        <v>145</v>
      </c>
      <c r="H89" s="14" t="s">
        <v>145</v>
      </c>
      <c r="I89" s="14" t="s">
        <v>145</v>
      </c>
      <c r="J89" s="14" t="s">
        <v>145</v>
      </c>
      <c r="K89" s="14" t="s">
        <v>145</v>
      </c>
      <c r="L89" s="14" t="s">
        <v>145</v>
      </c>
      <c r="M89" s="91">
        <v>20</v>
      </c>
    </row>
    <row r="90" spans="1:13" s="14" customFormat="1" ht="12.75">
      <c r="A90" s="89"/>
      <c r="B90" s="98" t="s">
        <v>5</v>
      </c>
      <c r="C90" s="12" t="s">
        <v>52</v>
      </c>
      <c r="D90" s="12" t="s">
        <v>52</v>
      </c>
      <c r="E90" s="12" t="s">
        <v>52</v>
      </c>
      <c r="F90" s="12" t="s">
        <v>52</v>
      </c>
      <c r="G90" s="14" t="s">
        <v>145</v>
      </c>
      <c r="H90" s="14" t="s">
        <v>145</v>
      </c>
      <c r="I90" s="14" t="s">
        <v>145</v>
      </c>
      <c r="J90" s="14" t="s">
        <v>145</v>
      </c>
      <c r="K90" s="14" t="s">
        <v>145</v>
      </c>
      <c r="L90" s="14" t="s">
        <v>145</v>
      </c>
      <c r="M90" s="91">
        <v>21</v>
      </c>
    </row>
    <row r="91" spans="1:13" s="14" customFormat="1" ht="12.75">
      <c r="A91" s="89"/>
      <c r="B91" s="98" t="s">
        <v>137</v>
      </c>
      <c r="C91" s="15">
        <v>855.360701</v>
      </c>
      <c r="D91" s="15">
        <v>1011.250873</v>
      </c>
      <c r="E91" s="15">
        <v>699.0288398500004</v>
      </c>
      <c r="F91" s="15">
        <v>425.9784077169987</v>
      </c>
      <c r="G91" s="15">
        <v>3267.69667366035</v>
      </c>
      <c r="H91" s="15">
        <v>1155.97618715</v>
      </c>
      <c r="I91" s="15">
        <v>1199.34384073</v>
      </c>
      <c r="J91" s="15">
        <v>864.58887122</v>
      </c>
      <c r="K91" s="15">
        <v>1063.57984053</v>
      </c>
      <c r="L91" s="15">
        <v>597.551487487061</v>
      </c>
      <c r="M91" s="91">
        <v>22</v>
      </c>
    </row>
    <row r="92" spans="1:13" s="14" customFormat="1" ht="12.75">
      <c r="A92" s="89"/>
      <c r="B92" s="98" t="s">
        <v>25</v>
      </c>
      <c r="C92" s="12">
        <v>703.0603858499998</v>
      </c>
      <c r="D92" s="12">
        <v>404.24210404</v>
      </c>
      <c r="E92" s="12">
        <v>395.84501012101066</v>
      </c>
      <c r="F92" s="12">
        <v>411.341266372</v>
      </c>
      <c r="G92" s="15">
        <v>777.3685211756375</v>
      </c>
      <c r="H92" s="15">
        <v>980.98659348</v>
      </c>
      <c r="I92" s="15">
        <v>1032.33518126</v>
      </c>
      <c r="J92" s="15">
        <v>774.271795889999</v>
      </c>
      <c r="K92" s="15">
        <v>831.448164579999</v>
      </c>
      <c r="L92" s="15">
        <v>852.463193711441</v>
      </c>
      <c r="M92" s="91">
        <v>23</v>
      </c>
    </row>
    <row r="93" spans="1:13" s="14" customFormat="1" ht="12.75">
      <c r="A93" s="89"/>
      <c r="B93" s="98" t="s">
        <v>126</v>
      </c>
      <c r="C93" s="12">
        <v>446.72378825</v>
      </c>
      <c r="D93" s="12">
        <v>613.630843</v>
      </c>
      <c r="E93" s="12">
        <v>1467.7757140300002</v>
      </c>
      <c r="F93" s="12">
        <v>726.9331669199996</v>
      </c>
      <c r="G93" s="15">
        <v>973.2388287763671</v>
      </c>
      <c r="H93" s="15" t="s">
        <v>52</v>
      </c>
      <c r="I93" s="15" t="s">
        <v>52</v>
      </c>
      <c r="J93" s="15" t="s">
        <v>52</v>
      </c>
      <c r="K93" s="15" t="s">
        <v>52</v>
      </c>
      <c r="L93" s="15" t="s">
        <v>52</v>
      </c>
      <c r="M93" s="91">
        <v>24</v>
      </c>
    </row>
    <row r="94" spans="1:13" s="14" customFormat="1" ht="1.5" customHeight="1">
      <c r="A94" s="89"/>
      <c r="B94" s="98"/>
      <c r="C94" s="12"/>
      <c r="D94" s="12"/>
      <c r="E94" s="12"/>
      <c r="F94" s="12"/>
      <c r="M94" s="91"/>
    </row>
    <row r="95" spans="1:13" s="14" customFormat="1" ht="15.75" customHeight="1">
      <c r="A95" s="89"/>
      <c r="B95" s="101" t="s">
        <v>118</v>
      </c>
      <c r="C95" s="95">
        <f>+C96</f>
        <v>445.232835</v>
      </c>
      <c r="D95" s="95">
        <f>+D96</f>
        <v>1112.585399</v>
      </c>
      <c r="E95" s="95">
        <f>+E96</f>
        <v>1572.5228510599998</v>
      </c>
      <c r="F95" s="95">
        <f>+F96</f>
        <v>1268.3309142099997</v>
      </c>
      <c r="G95" s="95">
        <f>G96</f>
        <v>1734.5023480055374</v>
      </c>
      <c r="H95" s="95">
        <v>1054.36471258</v>
      </c>
      <c r="I95" s="95">
        <v>1548.8450723800001</v>
      </c>
      <c r="J95" s="95">
        <v>1323.1346840899898</v>
      </c>
      <c r="K95" s="95">
        <v>1850.6553839</v>
      </c>
      <c r="L95" s="95">
        <v>1336.7494205232401</v>
      </c>
      <c r="M95" s="91"/>
    </row>
    <row r="96" spans="1:13" s="14" customFormat="1" ht="12.75">
      <c r="A96" s="89"/>
      <c r="B96" s="98" t="s">
        <v>24</v>
      </c>
      <c r="C96" s="15">
        <v>445.232835</v>
      </c>
      <c r="D96" s="15">
        <v>1112.585399</v>
      </c>
      <c r="E96" s="15">
        <v>1572.5228510599998</v>
      </c>
      <c r="F96" s="15">
        <v>1268.3309142099997</v>
      </c>
      <c r="G96" s="15">
        <v>1734.5023480055374</v>
      </c>
      <c r="H96" s="15">
        <v>1054.36471258</v>
      </c>
      <c r="I96" s="15">
        <v>1548.8450723800001</v>
      </c>
      <c r="J96" s="15">
        <v>1323.1346840899898</v>
      </c>
      <c r="K96" s="15">
        <v>1850.6553839</v>
      </c>
      <c r="L96" s="15">
        <v>1336.7494205232401</v>
      </c>
      <c r="M96" s="91">
        <v>25</v>
      </c>
    </row>
    <row r="97" spans="1:13" s="14" customFormat="1" ht="3.75" customHeight="1">
      <c r="A97" s="89"/>
      <c r="B97" s="96"/>
      <c r="M97" s="91"/>
    </row>
    <row r="98" spans="1:13" s="14" customFormat="1" ht="9.75" customHeight="1">
      <c r="A98" s="89"/>
      <c r="B98" s="101" t="s">
        <v>17</v>
      </c>
      <c r="C98" s="95">
        <v>124.623175</v>
      </c>
      <c r="D98" s="95">
        <v>118.762079</v>
      </c>
      <c r="E98" s="95">
        <v>67.88883903781007</v>
      </c>
      <c r="F98" s="95">
        <v>153.56932312900005</v>
      </c>
      <c r="G98" s="95">
        <v>80.91275716764201</v>
      </c>
      <c r="H98" s="95">
        <v>61.84552946</v>
      </c>
      <c r="I98" s="95">
        <v>0</v>
      </c>
      <c r="J98" s="95">
        <v>0</v>
      </c>
      <c r="K98" s="95">
        <v>0</v>
      </c>
      <c r="L98" s="95">
        <v>0</v>
      </c>
      <c r="M98" s="91">
        <v>26</v>
      </c>
    </row>
    <row r="99" spans="1:13" s="14" customFormat="1" ht="3.75" customHeight="1">
      <c r="A99" s="89"/>
      <c r="B99" s="101"/>
      <c r="C99" s="95"/>
      <c r="D99" s="95"/>
      <c r="E99" s="95"/>
      <c r="F99" s="95"/>
      <c r="M99" s="91"/>
    </row>
    <row r="100" spans="1:13" s="14" customFormat="1" ht="9.75" customHeight="1">
      <c r="A100" s="89"/>
      <c r="B100" s="97" t="s">
        <v>106</v>
      </c>
      <c r="C100" s="95">
        <f>SUM(C101:C104)</f>
        <v>169.409555</v>
      </c>
      <c r="D100" s="95">
        <f>SUM(D101:D104)</f>
        <v>188.55956</v>
      </c>
      <c r="E100" s="95">
        <f>SUM(E101:E104)</f>
        <v>197.5492844965897</v>
      </c>
      <c r="F100" s="95">
        <f>SUM(F101:F104)</f>
        <v>209.23478842005</v>
      </c>
      <c r="G100" s="95">
        <f>SUM(G101:G104)</f>
        <v>265.3821758775459</v>
      </c>
      <c r="H100" s="95">
        <v>323.35033154999996</v>
      </c>
      <c r="I100" s="95">
        <v>733.38296573</v>
      </c>
      <c r="J100" s="95">
        <v>4854.48654539</v>
      </c>
      <c r="K100" s="95">
        <v>3764.063559329999</v>
      </c>
      <c r="L100" s="95">
        <v>2815.355805394762</v>
      </c>
      <c r="M100" s="91"/>
    </row>
    <row r="101" spans="1:13" s="14" customFormat="1" ht="12.75">
      <c r="A101" s="89"/>
      <c r="B101" s="98" t="s">
        <v>94</v>
      </c>
      <c r="C101" s="15" t="s">
        <v>52</v>
      </c>
      <c r="D101" s="15" t="s">
        <v>52</v>
      </c>
      <c r="E101" s="15" t="s">
        <v>52</v>
      </c>
      <c r="F101" s="15" t="s">
        <v>52</v>
      </c>
      <c r="G101" s="14" t="s">
        <v>145</v>
      </c>
      <c r="H101" s="14" t="s">
        <v>145</v>
      </c>
      <c r="I101" s="14" t="s">
        <v>145</v>
      </c>
      <c r="J101" s="14" t="s">
        <v>145</v>
      </c>
      <c r="K101" s="14" t="s">
        <v>145</v>
      </c>
      <c r="L101" s="14" t="s">
        <v>145</v>
      </c>
      <c r="M101" s="91">
        <v>27</v>
      </c>
    </row>
    <row r="102" spans="1:13" s="14" customFormat="1" ht="12.75">
      <c r="A102" s="89"/>
      <c r="B102" s="99" t="s">
        <v>95</v>
      </c>
      <c r="C102" s="15" t="s">
        <v>52</v>
      </c>
      <c r="D102" s="15" t="s">
        <v>52</v>
      </c>
      <c r="E102" s="15" t="s">
        <v>52</v>
      </c>
      <c r="F102" s="15" t="s">
        <v>52</v>
      </c>
      <c r="G102" s="14" t="s">
        <v>145</v>
      </c>
      <c r="H102" s="14" t="s">
        <v>145</v>
      </c>
      <c r="I102" s="14" t="s">
        <v>145</v>
      </c>
      <c r="J102" s="14" t="s">
        <v>145</v>
      </c>
      <c r="K102" s="14" t="s">
        <v>145</v>
      </c>
      <c r="L102" s="14" t="s">
        <v>145</v>
      </c>
      <c r="M102" s="91">
        <v>28</v>
      </c>
    </row>
    <row r="103" spans="1:13" s="14" customFormat="1" ht="12.75">
      <c r="A103" s="89"/>
      <c r="B103" s="99" t="s">
        <v>96</v>
      </c>
      <c r="C103" s="15">
        <v>109.351901</v>
      </c>
      <c r="D103" s="15">
        <v>112.240779</v>
      </c>
      <c r="E103" s="15">
        <v>114.49434779658966</v>
      </c>
      <c r="F103" s="15">
        <v>117.87518873995009</v>
      </c>
      <c r="G103" s="15">
        <v>126.59809343802229</v>
      </c>
      <c r="H103" s="15">
        <v>145.91737634999998</v>
      </c>
      <c r="I103" s="15">
        <v>425.08127314</v>
      </c>
      <c r="J103" s="15">
        <v>4575.74555111</v>
      </c>
      <c r="K103" s="15">
        <v>3458.71032346</v>
      </c>
      <c r="L103" s="15">
        <v>2500.4527136969</v>
      </c>
      <c r="M103" s="91">
        <v>29</v>
      </c>
    </row>
    <row r="104" spans="1:13" s="14" customFormat="1" ht="12.75">
      <c r="A104" s="89"/>
      <c r="B104" s="98" t="s">
        <v>127</v>
      </c>
      <c r="C104" s="15">
        <v>60.057654</v>
      </c>
      <c r="D104" s="15">
        <v>76.318781</v>
      </c>
      <c r="E104" s="15">
        <v>83.05493670000004</v>
      </c>
      <c r="F104" s="15">
        <v>91.3595996800999</v>
      </c>
      <c r="G104" s="15">
        <v>138.7840824395236</v>
      </c>
      <c r="H104" s="15">
        <v>177.43295519999998</v>
      </c>
      <c r="I104" s="15">
        <v>308.30169258999996</v>
      </c>
      <c r="J104" s="15">
        <v>278.74099428</v>
      </c>
      <c r="K104" s="15">
        <v>305.35323586999897</v>
      </c>
      <c r="L104" s="15">
        <v>314.903091697862</v>
      </c>
      <c r="M104" s="91">
        <v>30</v>
      </c>
    </row>
    <row r="105" spans="1:13" s="14" customFormat="1" ht="3" customHeight="1" hidden="1">
      <c r="A105" s="89"/>
      <c r="B105" s="96"/>
      <c r="M105" s="91"/>
    </row>
    <row r="106" spans="1:13" s="14" customFormat="1" ht="9.75" customHeight="1" hidden="1">
      <c r="A106" s="89"/>
      <c r="B106" s="97" t="s">
        <v>15</v>
      </c>
      <c r="C106" s="102" t="s">
        <v>52</v>
      </c>
      <c r="D106" s="102" t="s">
        <v>52</v>
      </c>
      <c r="M106" s="91"/>
    </row>
    <row r="107" spans="1:13" s="14" customFormat="1" ht="9.75" customHeight="1" hidden="1">
      <c r="A107" s="89"/>
      <c r="B107" s="98" t="s">
        <v>8</v>
      </c>
      <c r="C107" s="14" t="s">
        <v>52</v>
      </c>
      <c r="D107" s="14" t="s">
        <v>52</v>
      </c>
      <c r="M107" s="91"/>
    </row>
    <row r="108" spans="1:13" s="14" customFormat="1" ht="6.75" customHeight="1">
      <c r="A108" s="89"/>
      <c r="B108" s="103"/>
      <c r="C108" s="104"/>
      <c r="D108" s="104"/>
      <c r="E108" s="104"/>
      <c r="F108" s="104"/>
      <c r="G108" s="104"/>
      <c r="H108" s="104"/>
      <c r="I108" s="104"/>
      <c r="J108" s="104"/>
      <c r="K108" s="104"/>
      <c r="L108" s="104"/>
      <c r="M108" s="91"/>
    </row>
    <row r="109" spans="1:13" s="14" customFormat="1" ht="12" customHeight="1">
      <c r="A109" s="89"/>
      <c r="B109" s="11"/>
      <c r="C109" s="23"/>
      <c r="D109" s="23"/>
      <c r="E109" s="23"/>
      <c r="F109" s="23" t="s">
        <v>53</v>
      </c>
      <c r="M109" s="91"/>
    </row>
    <row r="110" spans="1:13" s="14" customFormat="1" ht="12" customHeight="1">
      <c r="A110" s="89"/>
      <c r="B110" s="11"/>
      <c r="M110" s="91"/>
    </row>
    <row r="111" spans="1:13" s="14" customFormat="1" ht="12" customHeight="1">
      <c r="A111" s="89"/>
      <c r="B111" s="90" t="s">
        <v>89</v>
      </c>
      <c r="M111" s="91"/>
    </row>
    <row r="112" spans="1:13" s="14" customFormat="1" ht="12" customHeight="1">
      <c r="A112" s="89"/>
      <c r="B112" s="16" t="s">
        <v>234</v>
      </c>
      <c r="M112" s="91"/>
    </row>
    <row r="113" spans="1:13" s="14" customFormat="1" ht="12" customHeight="1">
      <c r="A113" s="89"/>
      <c r="B113" s="17" t="s">
        <v>139</v>
      </c>
      <c r="M113" s="91"/>
    </row>
    <row r="114" spans="1:13" s="14" customFormat="1" ht="11.25" customHeight="1">
      <c r="A114" s="89"/>
      <c r="B114" s="18"/>
      <c r="C114" s="102"/>
      <c r="D114" s="102"/>
      <c r="E114" s="102"/>
      <c r="F114" s="102" t="s">
        <v>32</v>
      </c>
      <c r="M114" s="91"/>
    </row>
    <row r="115" spans="1:13" s="14" customFormat="1" ht="15.75" customHeight="1">
      <c r="A115" s="105"/>
      <c r="B115" s="106" t="s">
        <v>43</v>
      </c>
      <c r="C115" s="92">
        <v>2013</v>
      </c>
      <c r="D115" s="92">
        <v>2014</v>
      </c>
      <c r="E115" s="92">
        <v>2015</v>
      </c>
      <c r="F115" s="92">
        <v>2016</v>
      </c>
      <c r="G115" s="92">
        <v>2017</v>
      </c>
      <c r="H115" s="92">
        <v>2018</v>
      </c>
      <c r="I115" s="92">
        <v>2019</v>
      </c>
      <c r="J115" s="92">
        <v>2020</v>
      </c>
      <c r="K115" s="92">
        <v>2021</v>
      </c>
      <c r="L115" s="92" t="s">
        <v>194</v>
      </c>
      <c r="M115" s="91"/>
    </row>
    <row r="116" spans="1:13" s="14" customFormat="1" ht="6" customHeight="1">
      <c r="A116" s="105"/>
      <c r="B116" s="11"/>
      <c r="M116" s="91"/>
    </row>
    <row r="117" spans="1:13" s="14" customFormat="1" ht="9.75" customHeight="1">
      <c r="A117" s="105" t="s">
        <v>69</v>
      </c>
      <c r="B117" s="97" t="s">
        <v>86</v>
      </c>
      <c r="C117" s="95">
        <f>SUM(C118:C119)</f>
        <v>598.3091215399998</v>
      </c>
      <c r="D117" s="95">
        <f>SUM(D118:D119)</f>
        <v>598.961877</v>
      </c>
      <c r="E117" s="95">
        <f>SUM(E118:E119)</f>
        <v>614.772748381428</v>
      </c>
      <c r="F117" s="95">
        <f>SUM(F118:F119)</f>
        <v>620.8142888937612</v>
      </c>
      <c r="G117" s="95">
        <f>SUM(G118:G119)</f>
        <v>614.45355047266</v>
      </c>
      <c r="H117" s="95">
        <v>616.88895315</v>
      </c>
      <c r="I117" s="95">
        <v>612.50435367</v>
      </c>
      <c r="J117" s="95">
        <v>664.327067979998</v>
      </c>
      <c r="K117" s="95">
        <v>681.76344566</v>
      </c>
      <c r="L117" s="95">
        <v>764.411326226753</v>
      </c>
      <c r="M117" s="91"/>
    </row>
    <row r="118" spans="1:13" s="14" customFormat="1" ht="12.75">
      <c r="A118" s="105"/>
      <c r="B118" s="99" t="s">
        <v>36</v>
      </c>
      <c r="C118" s="15">
        <v>402.7966415399997</v>
      </c>
      <c r="D118" s="15">
        <v>403.449397</v>
      </c>
      <c r="E118" s="15">
        <v>402.85385125869936</v>
      </c>
      <c r="F118" s="15">
        <v>402.5410248576717</v>
      </c>
      <c r="G118" s="15">
        <v>401.7331508461184</v>
      </c>
      <c r="H118" s="15">
        <v>410.90576829</v>
      </c>
      <c r="I118" s="15">
        <v>405.65282344999997</v>
      </c>
      <c r="J118" s="15">
        <v>409.256799679999</v>
      </c>
      <c r="K118" s="15">
        <v>415.11663081</v>
      </c>
      <c r="L118" s="15">
        <v>422.096732830499</v>
      </c>
      <c r="M118" s="91">
        <v>31</v>
      </c>
    </row>
    <row r="119" spans="1:13" s="14" customFormat="1" ht="12.75">
      <c r="A119" s="105"/>
      <c r="B119" s="99" t="s">
        <v>97</v>
      </c>
      <c r="C119" s="15">
        <v>195.51248</v>
      </c>
      <c r="D119" s="15">
        <v>195.51248</v>
      </c>
      <c r="E119" s="15">
        <v>211.9188971227286</v>
      </c>
      <c r="F119" s="15">
        <v>218.27326403608947</v>
      </c>
      <c r="G119" s="15">
        <v>212.72039962654165</v>
      </c>
      <c r="H119" s="15">
        <v>205.98318486000002</v>
      </c>
      <c r="I119" s="15">
        <v>206.85153022</v>
      </c>
      <c r="J119" s="15">
        <v>255.070268299999</v>
      </c>
      <c r="K119" s="15">
        <v>266.64681485</v>
      </c>
      <c r="L119" s="15">
        <v>342.314593396254</v>
      </c>
      <c r="M119" s="91">
        <v>32</v>
      </c>
    </row>
    <row r="120" spans="1:13" s="14" customFormat="1" ht="4.5" customHeight="1">
      <c r="A120" s="105"/>
      <c r="B120" s="96"/>
      <c r="M120" s="91"/>
    </row>
    <row r="121" spans="1:13" s="14" customFormat="1" ht="9.75" customHeight="1">
      <c r="A121" s="105" t="s">
        <v>39</v>
      </c>
      <c r="B121" s="97" t="s">
        <v>16</v>
      </c>
      <c r="C121" s="95">
        <f>SUM(C122:C123)</f>
        <v>132.25595419999993</v>
      </c>
      <c r="D121" s="95">
        <f>SUM(D122:D123)</f>
        <v>200.044601</v>
      </c>
      <c r="E121" s="95">
        <f>SUM(E122:E123)</f>
        <v>154.3999351324001</v>
      </c>
      <c r="F121" s="95">
        <f>SUM(F122:F123)</f>
        <v>389.5207176142998</v>
      </c>
      <c r="G121" s="95">
        <f>SUM(G122:G123)</f>
        <v>406.2579875214412</v>
      </c>
      <c r="H121" s="95">
        <v>237.3748144</v>
      </c>
      <c r="I121" s="95">
        <v>320.77996042999996</v>
      </c>
      <c r="J121" s="95">
        <v>415.60474535999896</v>
      </c>
      <c r="K121" s="95">
        <v>257.27502717</v>
      </c>
      <c r="L121" s="95">
        <v>182.17689864897912</v>
      </c>
      <c r="M121" s="91"/>
    </row>
    <row r="122" spans="1:13" s="14" customFormat="1" ht="12.75">
      <c r="A122" s="105"/>
      <c r="B122" s="99" t="s">
        <v>123</v>
      </c>
      <c r="C122" s="15">
        <v>88.234222</v>
      </c>
      <c r="D122" s="15">
        <v>148.015786</v>
      </c>
      <c r="E122" s="15">
        <v>81.3264604719001</v>
      </c>
      <c r="F122" s="15">
        <v>279.62806267499974</v>
      </c>
      <c r="G122" s="15">
        <v>155.3618589636522</v>
      </c>
      <c r="H122" s="15">
        <v>83.03190635</v>
      </c>
      <c r="I122" s="15">
        <v>277.24612152</v>
      </c>
      <c r="J122" s="15">
        <v>389.92901993999897</v>
      </c>
      <c r="K122" s="15">
        <v>236.29845816</v>
      </c>
      <c r="L122" s="15">
        <v>154.764798006401</v>
      </c>
      <c r="M122" s="91">
        <v>33</v>
      </c>
    </row>
    <row r="123" spans="1:13" s="14" customFormat="1" ht="12.75">
      <c r="A123" s="105"/>
      <c r="B123" s="99" t="s">
        <v>142</v>
      </c>
      <c r="C123" s="15">
        <v>44.02173219999993</v>
      </c>
      <c r="D123" s="15">
        <v>52.028815</v>
      </c>
      <c r="E123" s="15">
        <v>73.07347466049998</v>
      </c>
      <c r="F123" s="15">
        <v>109.8926549393001</v>
      </c>
      <c r="G123" s="15">
        <v>250.89612855778898</v>
      </c>
      <c r="H123" s="15">
        <v>154.34290805</v>
      </c>
      <c r="I123" s="15">
        <v>43.53383890999999</v>
      </c>
      <c r="J123" s="15">
        <v>25.675725420000003</v>
      </c>
      <c r="K123" s="15">
        <v>20.976569010000002</v>
      </c>
      <c r="L123" s="15">
        <v>27.4121006425781</v>
      </c>
      <c r="M123" s="91">
        <v>34</v>
      </c>
    </row>
    <row r="124" spans="1:13" s="14" customFormat="1" ht="4.5" customHeight="1">
      <c r="A124" s="105"/>
      <c r="B124" s="96"/>
      <c r="M124" s="91"/>
    </row>
    <row r="125" spans="1:13" s="14" customFormat="1" ht="9.75" customHeight="1">
      <c r="A125" s="105" t="s">
        <v>40</v>
      </c>
      <c r="B125" s="97" t="s">
        <v>107</v>
      </c>
      <c r="C125" s="95">
        <f>SUM(C126:C133)</f>
        <v>2955.71367577</v>
      </c>
      <c r="D125" s="95">
        <f>SUM(D126:D133)</f>
        <v>3873.6664809999997</v>
      </c>
      <c r="E125" s="95">
        <f>SUM(E126:E133)</f>
        <v>3697.603029808174</v>
      </c>
      <c r="F125" s="95">
        <f>SUM(F126:F133)</f>
        <v>3685.149924327504</v>
      </c>
      <c r="G125" s="95">
        <f>SUM(G126:G133)</f>
        <v>4080.085949903033</v>
      </c>
      <c r="H125" s="95">
        <v>4062.64582541</v>
      </c>
      <c r="I125" s="95">
        <v>4723.7195339599975</v>
      </c>
      <c r="J125" s="95">
        <v>4128.176491059989</v>
      </c>
      <c r="K125" s="95">
        <v>4630.873146689999</v>
      </c>
      <c r="L125" s="95">
        <v>6488.1608379273075</v>
      </c>
      <c r="M125" s="91"/>
    </row>
    <row r="126" spans="1:13" s="14" customFormat="1" ht="12.75">
      <c r="A126" s="105"/>
      <c r="B126" s="98" t="s">
        <v>108</v>
      </c>
      <c r="C126" s="15">
        <v>890.54999228</v>
      </c>
      <c r="D126" s="15">
        <v>1090.56478</v>
      </c>
      <c r="E126" s="15">
        <v>1067.2542914470803</v>
      </c>
      <c r="F126" s="15">
        <v>978.7364706621007</v>
      </c>
      <c r="G126" s="107">
        <v>1023.0363273229993</v>
      </c>
      <c r="H126" s="107">
        <v>968.46327804</v>
      </c>
      <c r="I126" s="107">
        <v>917.225505729999</v>
      </c>
      <c r="J126" s="107">
        <v>945.93511799</v>
      </c>
      <c r="K126" s="107">
        <v>916.7505527100001</v>
      </c>
      <c r="L126" s="107">
        <v>936.075463189453</v>
      </c>
      <c r="M126" s="91">
        <v>35</v>
      </c>
    </row>
    <row r="127" spans="1:13" s="14" customFormat="1" ht="12.75">
      <c r="A127" s="105"/>
      <c r="B127" s="98" t="s">
        <v>109</v>
      </c>
      <c r="C127" s="15">
        <v>451.442082</v>
      </c>
      <c r="D127" s="15">
        <v>669.380555</v>
      </c>
      <c r="E127" s="15">
        <v>758.0168001523003</v>
      </c>
      <c r="F127" s="15">
        <v>800.7071195208998</v>
      </c>
      <c r="G127" s="107">
        <v>882.409112407563</v>
      </c>
      <c r="H127" s="107">
        <v>863.19524911</v>
      </c>
      <c r="I127" s="107">
        <v>867.473495679999</v>
      </c>
      <c r="J127" s="107">
        <v>887.416554439999</v>
      </c>
      <c r="K127" s="107">
        <v>883.99534352</v>
      </c>
      <c r="L127" s="107">
        <v>942.875668226563</v>
      </c>
      <c r="M127" s="91">
        <v>36</v>
      </c>
    </row>
    <row r="128" spans="1:13" s="14" customFormat="1" ht="12.75">
      <c r="A128" s="105"/>
      <c r="B128" s="98" t="s">
        <v>110</v>
      </c>
      <c r="C128" s="15">
        <v>339.3074714900002</v>
      </c>
      <c r="D128" s="15">
        <v>883.389508</v>
      </c>
      <c r="E128" s="15">
        <v>363.4728861810002</v>
      </c>
      <c r="F128" s="15">
        <v>174.55481785699996</v>
      </c>
      <c r="G128" s="107">
        <v>344.2245612994216</v>
      </c>
      <c r="H128" s="107">
        <v>309.25718269</v>
      </c>
      <c r="I128" s="107">
        <v>962.2123629600001</v>
      </c>
      <c r="J128" s="107">
        <v>690.00129112</v>
      </c>
      <c r="K128" s="107">
        <v>573.5995676899989</v>
      </c>
      <c r="L128" s="107">
        <v>627.841230343384</v>
      </c>
      <c r="M128" s="91">
        <v>37</v>
      </c>
    </row>
    <row r="129" spans="1:13" s="14" customFormat="1" ht="12.75">
      <c r="A129" s="105"/>
      <c r="B129" s="98" t="s">
        <v>128</v>
      </c>
      <c r="C129" s="12" t="s">
        <v>52</v>
      </c>
      <c r="D129" s="12" t="s">
        <v>52</v>
      </c>
      <c r="E129" s="12" t="s">
        <v>52</v>
      </c>
      <c r="F129" s="12" t="s">
        <v>52</v>
      </c>
      <c r="G129" s="107" t="s">
        <v>145</v>
      </c>
      <c r="H129" s="107" t="s">
        <v>145</v>
      </c>
      <c r="I129" s="107" t="s">
        <v>145</v>
      </c>
      <c r="J129" s="107" t="s">
        <v>145</v>
      </c>
      <c r="K129" s="107" t="s">
        <v>145</v>
      </c>
      <c r="L129" s="107" t="s">
        <v>145</v>
      </c>
      <c r="M129" s="91">
        <v>38</v>
      </c>
    </row>
    <row r="130" spans="1:13" s="14" customFormat="1" ht="12.75">
      <c r="A130" s="105"/>
      <c r="B130" s="98" t="s">
        <v>130</v>
      </c>
      <c r="C130" s="15">
        <v>181.324874</v>
      </c>
      <c r="D130" s="15">
        <v>254.565764</v>
      </c>
      <c r="E130" s="15">
        <v>291.76836810780037</v>
      </c>
      <c r="F130" s="15">
        <v>333.74083777510003</v>
      </c>
      <c r="G130" s="107">
        <v>369.26474064414447</v>
      </c>
      <c r="H130" s="107">
        <v>369.87395800999997</v>
      </c>
      <c r="I130" s="107">
        <v>445.25544929</v>
      </c>
      <c r="J130" s="107">
        <v>402.23925314999997</v>
      </c>
      <c r="K130" s="107">
        <v>0</v>
      </c>
      <c r="L130" s="107">
        <v>0</v>
      </c>
      <c r="M130" s="91">
        <v>39</v>
      </c>
    </row>
    <row r="131" spans="1:13" s="14" customFormat="1" ht="12.75">
      <c r="A131" s="105"/>
      <c r="B131" s="108" t="s">
        <v>178</v>
      </c>
      <c r="C131" s="15"/>
      <c r="D131" s="15"/>
      <c r="E131" s="15"/>
      <c r="F131" s="15"/>
      <c r="G131" s="107"/>
      <c r="H131" s="107"/>
      <c r="I131" s="107"/>
      <c r="J131" s="107"/>
      <c r="K131" s="109">
        <v>426.91112830000003</v>
      </c>
      <c r="L131" s="107">
        <v>2018.5953584137</v>
      </c>
      <c r="M131" s="91">
        <v>40</v>
      </c>
    </row>
    <row r="132" spans="1:13" s="14" customFormat="1" ht="12.75">
      <c r="A132" s="105"/>
      <c r="B132" s="108" t="s">
        <v>179</v>
      </c>
      <c r="C132" s="15"/>
      <c r="D132" s="15"/>
      <c r="E132" s="15"/>
      <c r="F132" s="15"/>
      <c r="G132" s="107"/>
      <c r="H132" s="107"/>
      <c r="I132" s="107"/>
      <c r="J132" s="107"/>
      <c r="K132" s="109">
        <v>52.38322781</v>
      </c>
      <c r="L132" s="107">
        <v>40.9139553012085</v>
      </c>
      <c r="M132" s="91">
        <v>41</v>
      </c>
    </row>
    <row r="133" spans="1:13" s="14" customFormat="1" ht="12.75">
      <c r="A133" s="105"/>
      <c r="B133" s="98" t="s">
        <v>124</v>
      </c>
      <c r="C133" s="15">
        <v>1093.089256</v>
      </c>
      <c r="D133" s="15">
        <v>975.765874</v>
      </c>
      <c r="E133" s="15">
        <v>1217.0906839199927</v>
      </c>
      <c r="F133" s="15">
        <v>1397.4106785124031</v>
      </c>
      <c r="G133" s="107">
        <v>1461.1512082289046</v>
      </c>
      <c r="H133" s="107">
        <v>1551.85615756</v>
      </c>
      <c r="I133" s="107">
        <v>1531.5527203</v>
      </c>
      <c r="J133" s="107">
        <v>1202.5842743599899</v>
      </c>
      <c r="K133" s="107">
        <v>1777.23332666</v>
      </c>
      <c r="L133" s="107">
        <v>1921.8591624530002</v>
      </c>
      <c r="M133" s="91">
        <v>42</v>
      </c>
    </row>
    <row r="134" spans="1:13" s="14" customFormat="1" ht="4.5" customHeight="1">
      <c r="A134" s="105"/>
      <c r="B134" s="98"/>
      <c r="C134" s="15"/>
      <c r="D134" s="15"/>
      <c r="E134" s="15"/>
      <c r="F134" s="15"/>
      <c r="M134" s="91"/>
    </row>
    <row r="135" spans="1:13" s="14" customFormat="1" ht="4.5" customHeight="1">
      <c r="A135" s="105"/>
      <c r="B135" s="98"/>
      <c r="C135" s="15"/>
      <c r="D135" s="15"/>
      <c r="E135" s="15"/>
      <c r="F135" s="15"/>
      <c r="M135" s="91"/>
    </row>
    <row r="136" spans="1:13" s="14" customFormat="1" ht="9.75" customHeight="1">
      <c r="A136" s="105"/>
      <c r="B136" s="97" t="s">
        <v>143</v>
      </c>
      <c r="C136" s="95">
        <v>912.588643</v>
      </c>
      <c r="D136" s="95">
        <v>1016.931079</v>
      </c>
      <c r="E136" s="95">
        <v>0</v>
      </c>
      <c r="F136" s="110">
        <v>0</v>
      </c>
      <c r="G136" s="95">
        <v>0</v>
      </c>
      <c r="H136" s="102">
        <v>0</v>
      </c>
      <c r="I136" s="95">
        <v>0</v>
      </c>
      <c r="J136" s="95">
        <v>0</v>
      </c>
      <c r="K136" s="95">
        <v>0</v>
      </c>
      <c r="L136" s="95">
        <v>0</v>
      </c>
      <c r="M136" s="91">
        <v>43</v>
      </c>
    </row>
    <row r="137" spans="1:13" s="14" customFormat="1" ht="4.5" customHeight="1">
      <c r="A137" s="105"/>
      <c r="B137" s="97"/>
      <c r="C137" s="95"/>
      <c r="D137" s="95"/>
      <c r="E137" s="95"/>
      <c r="F137" s="95"/>
      <c r="M137" s="91"/>
    </row>
    <row r="138" spans="1:13" s="14" customFormat="1" ht="12" customHeight="1">
      <c r="A138" s="105"/>
      <c r="B138" s="18" t="s">
        <v>131</v>
      </c>
      <c r="C138" s="95">
        <v>6618.97559908987</v>
      </c>
      <c r="D138" s="95">
        <v>6772.573094860332</v>
      </c>
      <c r="E138" s="95">
        <v>7771.765039815456</v>
      </c>
      <c r="F138" s="95">
        <v>5833.141035030278</v>
      </c>
      <c r="G138" s="95">
        <v>8302</v>
      </c>
      <c r="H138" s="95">
        <v>7008.70275128</v>
      </c>
      <c r="I138" s="95">
        <v>5576.21213673</v>
      </c>
      <c r="J138" s="95">
        <v>18320.36552969</v>
      </c>
      <c r="K138" s="95">
        <v>13400.5180144399</v>
      </c>
      <c r="L138" s="123">
        <v>7769.40022017211</v>
      </c>
      <c r="M138" s="91">
        <v>44</v>
      </c>
    </row>
    <row r="139" spans="1:13" s="14" customFormat="1" ht="2.25" customHeight="1">
      <c r="A139" s="105"/>
      <c r="B139" s="96"/>
      <c r="M139" s="91"/>
    </row>
    <row r="140" spans="1:13" s="14" customFormat="1" ht="2.25" customHeight="1">
      <c r="A140" s="105"/>
      <c r="B140" s="111"/>
      <c r="M140" s="91"/>
    </row>
    <row r="141" spans="1:13" s="14" customFormat="1" ht="2.25" customHeight="1">
      <c r="A141" s="105"/>
      <c r="B141" s="96"/>
      <c r="M141" s="91"/>
    </row>
    <row r="142" spans="1:13" s="14" customFormat="1" ht="9.75" customHeight="1">
      <c r="A142" s="105"/>
      <c r="B142" s="97" t="s">
        <v>132</v>
      </c>
      <c r="C142" s="95">
        <f>SUM(C143:C145)</f>
        <v>12854.0849338</v>
      </c>
      <c r="D142" s="95">
        <f>SUM(D143:D145)</f>
        <v>13366.053439279998</v>
      </c>
      <c r="E142" s="95">
        <f>SUM(E143:E145)</f>
        <v>12602.137204840892</v>
      </c>
      <c r="F142" s="95">
        <f>SUM(F143:F145)</f>
        <v>13449.130588782005</v>
      </c>
      <c r="G142" s="95">
        <f>SUM(G143:G145)</f>
        <v>14281.178655702231</v>
      </c>
      <c r="H142" s="95">
        <v>14463.55340909</v>
      </c>
      <c r="I142" s="95">
        <v>16753.368110969903</v>
      </c>
      <c r="J142" s="95">
        <v>16305.501853189899</v>
      </c>
      <c r="K142" s="93">
        <v>17857.3313472</v>
      </c>
      <c r="L142" s="95">
        <v>18827.3005589226</v>
      </c>
      <c r="M142" s="91">
        <v>45</v>
      </c>
    </row>
    <row r="143" spans="1:13" s="14" customFormat="1" ht="12.75">
      <c r="A143" s="105"/>
      <c r="B143" s="98" t="s">
        <v>74</v>
      </c>
      <c r="C143" s="12">
        <v>1961.7964395300007</v>
      </c>
      <c r="D143" s="12">
        <v>2205.9873851099997</v>
      </c>
      <c r="E143" s="12">
        <v>2045.7380922099978</v>
      </c>
      <c r="F143" s="12">
        <v>2157.7110126710013</v>
      </c>
      <c r="G143" s="12">
        <v>2174.156399060906</v>
      </c>
      <c r="H143" s="15">
        <v>2198.12419751</v>
      </c>
      <c r="I143" s="12">
        <v>1885.11294753</v>
      </c>
      <c r="J143" s="12">
        <v>57.04312735</v>
      </c>
      <c r="K143" s="12">
        <v>0</v>
      </c>
      <c r="L143" s="12">
        <v>0</v>
      </c>
      <c r="M143" s="91">
        <v>46</v>
      </c>
    </row>
    <row r="144" spans="1:13" s="14" customFormat="1" ht="12.75">
      <c r="A144" s="105"/>
      <c r="B144" s="98" t="s">
        <v>75</v>
      </c>
      <c r="C144" s="12">
        <v>452.47508036</v>
      </c>
      <c r="D144" s="12">
        <v>641.6043012600003</v>
      </c>
      <c r="E144" s="12">
        <v>385.61318042299985</v>
      </c>
      <c r="F144" s="12">
        <v>408.90492136800043</v>
      </c>
      <c r="G144" s="12">
        <v>416.1034901749875</v>
      </c>
      <c r="H144" s="12">
        <v>407.626181</v>
      </c>
      <c r="I144" s="12">
        <v>875.20596247</v>
      </c>
      <c r="J144" s="12">
        <v>947.498517469999</v>
      </c>
      <c r="K144" s="19">
        <v>0</v>
      </c>
      <c r="L144" s="12">
        <v>0</v>
      </c>
      <c r="M144" s="91">
        <v>47</v>
      </c>
    </row>
    <row r="145" spans="1:13" s="14" customFormat="1" ht="12.75">
      <c r="A145" s="105"/>
      <c r="B145" s="98" t="s">
        <v>76</v>
      </c>
      <c r="C145" s="12">
        <v>10439.81341391</v>
      </c>
      <c r="D145" s="12">
        <v>10518.461752909998</v>
      </c>
      <c r="E145" s="12">
        <v>10170.785932207895</v>
      </c>
      <c r="F145" s="12">
        <v>10882.514654743003</v>
      </c>
      <c r="G145" s="12">
        <v>11690.918766466339</v>
      </c>
      <c r="H145" s="12">
        <v>11857.80303058</v>
      </c>
      <c r="I145" s="12">
        <v>13993.049200969901</v>
      </c>
      <c r="J145" s="12">
        <v>15300.9602083699</v>
      </c>
      <c r="K145" s="12">
        <v>17857.3313472</v>
      </c>
      <c r="L145" s="12">
        <v>18827.3005589226</v>
      </c>
      <c r="M145" s="91"/>
    </row>
    <row r="146" spans="1:13" s="14" customFormat="1" ht="5.25" customHeight="1">
      <c r="A146" s="105"/>
      <c r="B146" s="22"/>
      <c r="C146" s="20"/>
      <c r="D146" s="20"/>
      <c r="E146" s="20"/>
      <c r="F146" s="20"/>
      <c r="G146" s="20"/>
      <c r="H146" s="20"/>
      <c r="I146" s="20"/>
      <c r="J146" s="20"/>
      <c r="K146" s="20"/>
      <c r="L146" s="20"/>
      <c r="M146" s="91"/>
    </row>
    <row r="147" spans="1:2" ht="3" customHeight="1">
      <c r="A147" s="21"/>
      <c r="B147" s="18"/>
    </row>
    <row r="148" spans="1:13" s="117" customFormat="1" ht="8.25" customHeight="1">
      <c r="A148" s="114"/>
      <c r="B148" s="115" t="s">
        <v>199</v>
      </c>
      <c r="M148" s="118"/>
    </row>
    <row r="149" spans="1:13" s="117" customFormat="1" ht="12.75">
      <c r="A149" s="114"/>
      <c r="B149" s="135" t="s">
        <v>207</v>
      </c>
      <c r="C149" s="135"/>
      <c r="D149" s="135"/>
      <c r="E149" s="135"/>
      <c r="F149" s="135"/>
      <c r="G149" s="135"/>
      <c r="H149" s="135"/>
      <c r="I149" s="135"/>
      <c r="J149" s="135"/>
      <c r="K149" s="135"/>
      <c r="L149" s="135"/>
      <c r="M149" s="135"/>
    </row>
    <row r="150" spans="1:13" s="117" customFormat="1" ht="12.75">
      <c r="A150" s="119"/>
      <c r="B150" s="126" t="s">
        <v>175</v>
      </c>
      <c r="M150" s="118"/>
    </row>
    <row r="151" spans="1:13" s="117" customFormat="1" ht="12.75">
      <c r="A151" s="119"/>
      <c r="B151" s="126" t="s">
        <v>174</v>
      </c>
      <c r="M151" s="118"/>
    </row>
    <row r="152" spans="1:13" s="117" customFormat="1" ht="12.75">
      <c r="A152" s="119"/>
      <c r="B152" s="115" t="s">
        <v>98</v>
      </c>
      <c r="M152" s="118"/>
    </row>
    <row r="153" spans="1:13" s="117" customFormat="1" ht="12.75">
      <c r="A153" s="119"/>
      <c r="B153" s="115" t="s">
        <v>119</v>
      </c>
      <c r="M153" s="118"/>
    </row>
    <row r="154" spans="1:13" s="117" customFormat="1" ht="12.75">
      <c r="A154" s="119"/>
      <c r="B154" s="115" t="s">
        <v>99</v>
      </c>
      <c r="M154" s="118"/>
    </row>
    <row r="155" spans="1:13" s="117" customFormat="1" ht="12.75">
      <c r="A155" s="119"/>
      <c r="B155" s="115" t="s">
        <v>114</v>
      </c>
      <c r="M155" s="118"/>
    </row>
    <row r="156" spans="1:13" s="117" customFormat="1" ht="12.75">
      <c r="A156" s="119"/>
      <c r="B156" s="115" t="s">
        <v>111</v>
      </c>
      <c r="M156" s="118"/>
    </row>
    <row r="157" spans="1:13" s="117" customFormat="1" ht="12.75">
      <c r="A157" s="119"/>
      <c r="B157" s="115" t="s">
        <v>112</v>
      </c>
      <c r="M157" s="118"/>
    </row>
    <row r="158" spans="1:13" s="117" customFormat="1" ht="12.75">
      <c r="A158" s="119"/>
      <c r="B158" s="115" t="s">
        <v>113</v>
      </c>
      <c r="M158" s="118"/>
    </row>
    <row r="159" spans="1:13" s="117" customFormat="1" ht="12.75">
      <c r="A159" s="119"/>
      <c r="B159" s="115" t="s">
        <v>115</v>
      </c>
      <c r="M159" s="118"/>
    </row>
    <row r="160" spans="1:13" s="117" customFormat="1" ht="12.75">
      <c r="A160" s="119"/>
      <c r="B160" s="115" t="s">
        <v>116</v>
      </c>
      <c r="M160" s="118"/>
    </row>
    <row r="161" spans="1:13" s="117" customFormat="1" ht="12.75">
      <c r="A161" s="119"/>
      <c r="B161" s="115" t="s">
        <v>129</v>
      </c>
      <c r="M161" s="118"/>
    </row>
    <row r="162" spans="1:13" s="117" customFormat="1" ht="12.75">
      <c r="A162" s="119"/>
      <c r="B162" s="115" t="s">
        <v>133</v>
      </c>
      <c r="M162" s="118"/>
    </row>
    <row r="163" spans="1:13" s="117" customFormat="1" ht="12.75">
      <c r="A163" s="119"/>
      <c r="B163" s="115" t="s">
        <v>117</v>
      </c>
      <c r="M163" s="118"/>
    </row>
    <row r="164" spans="1:13" s="117" customFormat="1" ht="12.75">
      <c r="A164" s="119"/>
      <c r="B164" s="120" t="s">
        <v>134</v>
      </c>
      <c r="M164" s="118"/>
    </row>
    <row r="165" spans="1:13" s="117" customFormat="1" ht="12.75">
      <c r="A165" s="119"/>
      <c r="B165" s="121" t="s">
        <v>135</v>
      </c>
      <c r="M165" s="118"/>
    </row>
    <row r="166" spans="1:13" s="117" customFormat="1" ht="12.75">
      <c r="A166" s="119"/>
      <c r="B166" s="121" t="s">
        <v>144</v>
      </c>
      <c r="M166" s="118"/>
    </row>
    <row r="167" spans="1:13" s="116" customFormat="1" ht="12.75">
      <c r="A167" s="115" t="s">
        <v>208</v>
      </c>
      <c r="B167" s="127" t="s">
        <v>136</v>
      </c>
      <c r="C167" s="24"/>
      <c r="D167" s="24"/>
      <c r="M167" s="122"/>
    </row>
    <row r="168" ht="13.5" customHeight="1">
      <c r="B168" s="13"/>
    </row>
    <row r="169" ht="15" customHeight="1"/>
  </sheetData>
  <sheetProtection/>
  <mergeCells count="1">
    <mergeCell ref="B149:M149"/>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xl/worksheets/sheet5.xml><?xml version="1.0" encoding="utf-8"?>
<worksheet xmlns="http://schemas.openxmlformats.org/spreadsheetml/2006/main" xmlns:r="http://schemas.openxmlformats.org/officeDocument/2006/relationships">
  <sheetPr>
    <tabColor indexed="11"/>
  </sheetPr>
  <dimension ref="A2:O208"/>
  <sheetViews>
    <sheetView zoomScale="130" zoomScaleNormal="130" zoomScalePageLayoutView="0" workbookViewId="0" topLeftCell="D182">
      <selection activeCell="G189" sqref="G189:G208"/>
    </sheetView>
  </sheetViews>
  <sheetFormatPr defaultColWidth="11.421875" defaultRowHeight="12.75"/>
  <cols>
    <col min="3" max="3" width="43.8515625" style="0" customWidth="1"/>
    <col min="4" max="4" width="21.57421875" style="0" customWidth="1"/>
    <col min="5" max="5" width="23.57421875" style="0" bestFit="1" customWidth="1"/>
    <col min="6" max="6" width="13.8515625" style="0" bestFit="1" customWidth="1"/>
    <col min="7" max="7" width="28.57421875" style="0" customWidth="1"/>
    <col min="10" max="10" width="13.00390625" style="0" bestFit="1" customWidth="1"/>
    <col min="11" max="11" width="20.00390625" style="0" bestFit="1" customWidth="1"/>
    <col min="15" max="15" width="18.8515625" style="0" bestFit="1" customWidth="1"/>
  </cols>
  <sheetData>
    <row r="2" ht="12.75">
      <c r="A2" t="s">
        <v>146</v>
      </c>
    </row>
    <row r="4" spans="4:5" ht="12.75">
      <c r="D4" t="s">
        <v>146</v>
      </c>
      <c r="E4" s="31"/>
    </row>
    <row r="5" spans="1:11" ht="12.75">
      <c r="A5" t="s">
        <v>147</v>
      </c>
      <c r="D5" t="s">
        <v>50</v>
      </c>
      <c r="E5" s="45" t="s">
        <v>181</v>
      </c>
      <c r="F5" s="32">
        <f aca="true" t="shared" si="0" ref="F5:F12">E5/1000000</f>
        <v>332754203.040527</v>
      </c>
      <c r="G5" s="31">
        <v>332.754203040527</v>
      </c>
      <c r="J5" t="s">
        <v>180</v>
      </c>
      <c r="K5" s="45" t="s">
        <v>176</v>
      </c>
    </row>
    <row r="6" spans="1:11" ht="12.75">
      <c r="A6" t="s">
        <v>148</v>
      </c>
      <c r="D6" t="s">
        <v>72</v>
      </c>
      <c r="E6" s="45" t="s">
        <v>182</v>
      </c>
      <c r="F6" s="32">
        <f t="shared" si="0"/>
        <v>263332641.822383</v>
      </c>
      <c r="G6" s="31">
        <v>2633.3264182238304</v>
      </c>
      <c r="J6">
        <v>1</v>
      </c>
      <c r="K6" s="45">
        <v>332754203.040527</v>
      </c>
    </row>
    <row r="7" spans="1:11" ht="12.75">
      <c r="A7" t="s">
        <v>149</v>
      </c>
      <c r="D7" t="s">
        <v>44</v>
      </c>
      <c r="E7" s="45" t="s">
        <v>183</v>
      </c>
      <c r="F7" s="32">
        <f t="shared" si="0"/>
        <v>176769145.924805</v>
      </c>
      <c r="G7" s="31">
        <v>176.76914592480497</v>
      </c>
      <c r="J7">
        <v>2</v>
      </c>
      <c r="K7" s="45">
        <v>2633326418.22383</v>
      </c>
    </row>
    <row r="8" spans="1:11" ht="12.75">
      <c r="A8" t="s">
        <v>150</v>
      </c>
      <c r="D8" t="s">
        <v>45</v>
      </c>
      <c r="E8" s="45" t="s">
        <v>184</v>
      </c>
      <c r="F8" s="32">
        <f t="shared" si="0"/>
        <v>767039441.457241</v>
      </c>
      <c r="G8" s="31">
        <v>767.0394414572411</v>
      </c>
      <c r="J8">
        <v>3</v>
      </c>
      <c r="K8" s="45">
        <v>176769145.924805</v>
      </c>
    </row>
    <row r="9" spans="1:11" ht="12.75">
      <c r="A9" t="s">
        <v>151</v>
      </c>
      <c r="D9" t="s">
        <v>30</v>
      </c>
      <c r="E9" s="45" t="s">
        <v>185</v>
      </c>
      <c r="F9" s="32">
        <f t="shared" si="0"/>
        <v>377084939.250989</v>
      </c>
      <c r="G9" s="31">
        <v>37708.4939250989</v>
      </c>
      <c r="J9">
        <v>4</v>
      </c>
      <c r="K9" s="45">
        <v>767039441.457241</v>
      </c>
    </row>
    <row r="10" spans="1:11" ht="12.75">
      <c r="A10" t="s">
        <v>152</v>
      </c>
      <c r="D10" t="s">
        <v>46</v>
      </c>
      <c r="E10" s="45" t="s">
        <v>186</v>
      </c>
      <c r="F10" s="32">
        <f t="shared" si="0"/>
        <v>587585478.904388</v>
      </c>
      <c r="G10" s="31">
        <v>587.585478904388</v>
      </c>
      <c r="J10">
        <v>5</v>
      </c>
      <c r="K10" s="45">
        <v>37708493925.0989</v>
      </c>
    </row>
    <row r="11" spans="1:11" ht="12.75">
      <c r="A11" t="s">
        <v>153</v>
      </c>
      <c r="D11" t="s">
        <v>61</v>
      </c>
      <c r="F11" s="32">
        <f>E11/1000000</f>
        <v>0</v>
      </c>
      <c r="G11" s="31">
        <v>0</v>
      </c>
      <c r="J11">
        <v>6</v>
      </c>
      <c r="K11" s="45">
        <v>587585478.904388</v>
      </c>
    </row>
    <row r="12" spans="1:11" ht="12.75">
      <c r="A12" t="s">
        <v>154</v>
      </c>
      <c r="D12" t="s">
        <v>47</v>
      </c>
      <c r="E12" s="45" t="s">
        <v>187</v>
      </c>
      <c r="F12" s="32">
        <f t="shared" si="0"/>
        <v>32946.609375</v>
      </c>
      <c r="G12" s="31">
        <v>0.32946609375</v>
      </c>
      <c r="J12">
        <v>8</v>
      </c>
      <c r="K12" s="45">
        <v>329466.09375</v>
      </c>
    </row>
    <row r="13" spans="1:11" ht="12.75">
      <c r="A13" t="s">
        <v>155</v>
      </c>
      <c r="D13" t="s">
        <v>42</v>
      </c>
      <c r="E13" s="45" t="s">
        <v>188</v>
      </c>
      <c r="F13" s="32">
        <f aca="true" t="shared" si="1" ref="F13:F18">E13/1000000</f>
        <v>1514.107875</v>
      </c>
      <c r="G13" s="31">
        <v>1.514107875</v>
      </c>
      <c r="J13">
        <v>9</v>
      </c>
      <c r="K13" s="45">
        <v>1514107.875</v>
      </c>
    </row>
    <row r="14" spans="1:11" ht="12.75">
      <c r="A14" t="s">
        <v>156</v>
      </c>
      <c r="D14" t="s">
        <v>29</v>
      </c>
      <c r="E14" s="45" t="s">
        <v>189</v>
      </c>
      <c r="F14" s="32">
        <f t="shared" si="1"/>
        <v>932126816.029575</v>
      </c>
      <c r="G14" s="31">
        <v>9321.26816029575</v>
      </c>
      <c r="J14">
        <v>10</v>
      </c>
      <c r="K14" s="45">
        <v>9321268160.29575</v>
      </c>
    </row>
    <row r="15" spans="1:11" ht="12.75">
      <c r="A15" t="s">
        <v>157</v>
      </c>
      <c r="D15" t="s">
        <v>31</v>
      </c>
      <c r="E15" s="45" t="s">
        <v>190</v>
      </c>
      <c r="F15" s="32">
        <f t="shared" si="1"/>
        <v>359289378.127336</v>
      </c>
      <c r="G15" s="31">
        <v>35928.937812733595</v>
      </c>
      <c r="J15">
        <v>11</v>
      </c>
      <c r="K15" s="45">
        <v>35928937812.7336</v>
      </c>
    </row>
    <row r="16" spans="1:11" ht="12.75">
      <c r="A16" t="s">
        <v>158</v>
      </c>
      <c r="D16" t="s">
        <v>48</v>
      </c>
      <c r="E16" s="45" t="s">
        <v>191</v>
      </c>
      <c r="F16" s="32">
        <f t="shared" si="1"/>
        <v>108588790.923753</v>
      </c>
      <c r="G16" s="31">
        <v>1085.88790923753</v>
      </c>
      <c r="J16">
        <v>12</v>
      </c>
      <c r="K16" s="45">
        <v>1085887909.23753</v>
      </c>
    </row>
    <row r="17" spans="1:11" ht="12.75">
      <c r="A17" t="s">
        <v>159</v>
      </c>
      <c r="D17" t="s">
        <v>41</v>
      </c>
      <c r="E17" s="45" t="s">
        <v>192</v>
      </c>
      <c r="F17" s="32">
        <f t="shared" si="1"/>
        <v>631606606.859131</v>
      </c>
      <c r="G17" s="31">
        <v>63.1606606859131</v>
      </c>
      <c r="J17">
        <v>13</v>
      </c>
      <c r="K17" s="45">
        <v>63160660.6859131</v>
      </c>
    </row>
    <row r="18" spans="1:11" ht="12.75">
      <c r="A18" t="s">
        <v>160</v>
      </c>
      <c r="D18" t="s">
        <v>49</v>
      </c>
      <c r="E18" s="45" t="s">
        <v>193</v>
      </c>
      <c r="F18" s="32">
        <f t="shared" si="1"/>
        <v>249760532.975257</v>
      </c>
      <c r="G18" s="31">
        <v>2497.60532975257</v>
      </c>
      <c r="J18">
        <v>14</v>
      </c>
      <c r="K18">
        <v>2497605329.75257</v>
      </c>
    </row>
    <row r="19" spans="6:11" ht="12.75">
      <c r="F19" s="32">
        <f>SUM(F5:F18)</f>
        <v>4785972436.032635</v>
      </c>
      <c r="G19" s="33">
        <f>SUM(G5:G18)</f>
        <v>91104.6720593238</v>
      </c>
      <c r="K19" s="39">
        <f>SUM(K6:K18)</f>
        <v>91104672059.32379</v>
      </c>
    </row>
    <row r="23" ht="12.75">
      <c r="A23" t="s">
        <v>161</v>
      </c>
    </row>
    <row r="24" spans="4:11" ht="12.75">
      <c r="D24" t="s">
        <v>161</v>
      </c>
      <c r="J24" t="s">
        <v>163</v>
      </c>
      <c r="K24" t="s">
        <v>176</v>
      </c>
    </row>
    <row r="25" spans="1:11" ht="12.75">
      <c r="A25" t="s">
        <v>156</v>
      </c>
      <c r="D25" t="s">
        <v>29</v>
      </c>
      <c r="E25" s="31">
        <v>5007299483.88271</v>
      </c>
      <c r="F25" s="32">
        <f>E25/1000000</f>
        <v>5007.299483882711</v>
      </c>
      <c r="G25" s="39">
        <v>5007.299483882711</v>
      </c>
      <c r="J25">
        <v>10</v>
      </c>
      <c r="K25">
        <v>5007299483.88271</v>
      </c>
    </row>
    <row r="26" spans="1:11" ht="12.75">
      <c r="A26" t="s">
        <v>157</v>
      </c>
      <c r="D26" t="s">
        <v>31</v>
      </c>
      <c r="E26" s="31">
        <v>28742165283.5864</v>
      </c>
      <c r="F26" s="32">
        <f>E26/1000000</f>
        <v>28742.1652835864</v>
      </c>
      <c r="G26" s="39">
        <v>28742.1652835864</v>
      </c>
      <c r="J26">
        <v>11</v>
      </c>
      <c r="K26">
        <v>28742165283.5864</v>
      </c>
    </row>
    <row r="27" spans="1:11" ht="12.75">
      <c r="A27" t="s">
        <v>162</v>
      </c>
      <c r="D27" t="s">
        <v>30</v>
      </c>
      <c r="E27" s="31">
        <v>14716966899.5668</v>
      </c>
      <c r="F27" s="32">
        <f>E27/1000000</f>
        <v>14716.9668995668</v>
      </c>
      <c r="G27" s="39">
        <v>14716.9668995668</v>
      </c>
      <c r="J27">
        <v>5</v>
      </c>
      <c r="K27">
        <v>14716966899.5668</v>
      </c>
    </row>
    <row r="28" spans="5:11" ht="12.75">
      <c r="E28" s="33">
        <f>SUM(E25:E27)</f>
        <v>48466431667.035904</v>
      </c>
      <c r="F28" s="32">
        <f>E28/1000000</f>
        <v>48466.431667035904</v>
      </c>
      <c r="G28" s="39">
        <v>48466.431667035904</v>
      </c>
      <c r="K28">
        <f>SUM(K25:K27)</f>
        <v>48466431667.035904</v>
      </c>
    </row>
    <row r="33" ht="12.75">
      <c r="A33" t="s">
        <v>195</v>
      </c>
    </row>
    <row r="34" spans="4:11" ht="12.75">
      <c r="D34" t="s">
        <v>163</v>
      </c>
      <c r="E34" t="s">
        <v>164</v>
      </c>
      <c r="J34" t="s">
        <v>180</v>
      </c>
      <c r="K34" t="s">
        <v>176</v>
      </c>
    </row>
    <row r="35" spans="1:11" ht="12.75">
      <c r="A35" t="s">
        <v>147</v>
      </c>
      <c r="D35" t="s">
        <v>50</v>
      </c>
      <c r="E35" s="31">
        <v>332754203.040527</v>
      </c>
      <c r="F35" s="32">
        <f aca="true" t="shared" si="2" ref="F35:F48">E35/1000000</f>
        <v>332.754203040527</v>
      </c>
      <c r="G35" s="39">
        <v>332.754203040527</v>
      </c>
      <c r="J35">
        <v>1</v>
      </c>
      <c r="K35">
        <v>332754203.040527</v>
      </c>
    </row>
    <row r="36" spans="1:11" ht="12.75">
      <c r="A36" t="s">
        <v>148</v>
      </c>
      <c r="D36" t="s">
        <v>72</v>
      </c>
      <c r="E36" s="31">
        <v>2633326418.22383</v>
      </c>
      <c r="F36" s="32">
        <f t="shared" si="2"/>
        <v>2633.3264182238304</v>
      </c>
      <c r="G36" s="39">
        <v>2633.3264182238304</v>
      </c>
      <c r="J36">
        <v>2</v>
      </c>
      <c r="K36">
        <v>2633326418.22383</v>
      </c>
    </row>
    <row r="37" spans="1:11" ht="12.75">
      <c r="A37" t="s">
        <v>149</v>
      </c>
      <c r="D37" t="s">
        <v>44</v>
      </c>
      <c r="E37" s="31">
        <v>176769145.924805</v>
      </c>
      <c r="F37" s="32">
        <f t="shared" si="2"/>
        <v>176.76914592480497</v>
      </c>
      <c r="G37" s="39">
        <v>176.76914592480497</v>
      </c>
      <c r="J37">
        <v>3</v>
      </c>
      <c r="K37">
        <v>176769145.924805</v>
      </c>
    </row>
    <row r="38" spans="1:11" ht="12.75">
      <c r="A38" t="s">
        <v>150</v>
      </c>
      <c r="D38" t="s">
        <v>45</v>
      </c>
      <c r="E38" s="31">
        <v>767039441.457241</v>
      </c>
      <c r="F38" s="32">
        <f t="shared" si="2"/>
        <v>767.0394414572411</v>
      </c>
      <c r="G38" s="39">
        <v>767.0394414572411</v>
      </c>
      <c r="J38">
        <v>4</v>
      </c>
      <c r="K38">
        <v>767039441.457241</v>
      </c>
    </row>
    <row r="39" spans="1:11" ht="12.75">
      <c r="A39" t="s">
        <v>151</v>
      </c>
      <c r="D39" t="s">
        <v>30</v>
      </c>
      <c r="E39" s="31">
        <v>22991527025.5321</v>
      </c>
      <c r="F39" s="32">
        <f t="shared" si="2"/>
        <v>22991.5270255321</v>
      </c>
      <c r="G39" s="39">
        <v>22991.5270255321</v>
      </c>
      <c r="J39">
        <v>5</v>
      </c>
      <c r="K39">
        <v>22991527025.5321</v>
      </c>
    </row>
    <row r="40" spans="1:11" ht="12.75">
      <c r="A40" t="s">
        <v>152</v>
      </c>
      <c r="D40" t="s">
        <v>46</v>
      </c>
      <c r="E40" s="31">
        <v>587585478.904388</v>
      </c>
      <c r="F40" s="32">
        <f t="shared" si="2"/>
        <v>587.585478904388</v>
      </c>
      <c r="G40" s="39">
        <v>587.585478904388</v>
      </c>
      <c r="J40">
        <v>6</v>
      </c>
      <c r="K40">
        <v>587585478.904388</v>
      </c>
    </row>
    <row r="41" spans="1:7" ht="12.75">
      <c r="A41" t="s">
        <v>153</v>
      </c>
      <c r="D41" t="s">
        <v>61</v>
      </c>
      <c r="E41" s="31"/>
      <c r="F41" s="32">
        <f t="shared" si="2"/>
        <v>0</v>
      </c>
      <c r="G41" s="39">
        <v>0</v>
      </c>
    </row>
    <row r="42" spans="1:11" ht="12.75">
      <c r="A42" t="s">
        <v>154</v>
      </c>
      <c r="D42" t="s">
        <v>47</v>
      </c>
      <c r="E42" s="31">
        <v>329466.09375</v>
      </c>
      <c r="F42" s="32">
        <f t="shared" si="2"/>
        <v>0.32946609375</v>
      </c>
      <c r="G42" s="39">
        <v>0.32946609375</v>
      </c>
      <c r="J42">
        <v>8</v>
      </c>
      <c r="K42">
        <v>329466.09375</v>
      </c>
    </row>
    <row r="43" spans="1:11" ht="12.75">
      <c r="A43" t="s">
        <v>155</v>
      </c>
      <c r="D43" t="s">
        <v>42</v>
      </c>
      <c r="E43" s="31">
        <v>1514107.875</v>
      </c>
      <c r="F43" s="32">
        <f t="shared" si="2"/>
        <v>1.514107875</v>
      </c>
      <c r="G43" s="39">
        <v>1.514107875</v>
      </c>
      <c r="J43">
        <v>9</v>
      </c>
      <c r="K43">
        <v>1514107.875</v>
      </c>
    </row>
    <row r="44" spans="1:11" ht="12.75">
      <c r="A44" t="s">
        <v>156</v>
      </c>
      <c r="D44" t="s">
        <v>29</v>
      </c>
      <c r="E44" s="31">
        <v>4313968676.41304</v>
      </c>
      <c r="F44" s="32">
        <f t="shared" si="2"/>
        <v>4313.96867641304</v>
      </c>
      <c r="G44" s="39">
        <v>4313.96867641304</v>
      </c>
      <c r="J44">
        <v>10</v>
      </c>
      <c r="K44">
        <v>4313968676.41304</v>
      </c>
    </row>
    <row r="45" spans="1:11" ht="12.75">
      <c r="A45" t="s">
        <v>157</v>
      </c>
      <c r="D45" t="s">
        <v>31</v>
      </c>
      <c r="E45" s="31">
        <v>7186772529.1472</v>
      </c>
      <c r="F45" s="32">
        <f t="shared" si="2"/>
        <v>7186.7725291472</v>
      </c>
      <c r="G45" s="39">
        <v>7186.7725291472</v>
      </c>
      <c r="J45">
        <v>11</v>
      </c>
      <c r="K45">
        <v>7186772529.1472</v>
      </c>
    </row>
    <row r="46" spans="1:11" ht="12.75">
      <c r="A46" t="s">
        <v>158</v>
      </c>
      <c r="D46" t="s">
        <v>48</v>
      </c>
      <c r="E46" s="31">
        <v>1085887909.23753</v>
      </c>
      <c r="F46" s="32">
        <f t="shared" si="2"/>
        <v>1085.88790923753</v>
      </c>
      <c r="G46" s="39">
        <v>1085.88790923753</v>
      </c>
      <c r="J46">
        <v>12</v>
      </c>
      <c r="K46">
        <v>1085887909.23753</v>
      </c>
    </row>
    <row r="47" spans="1:11" ht="12.75">
      <c r="A47" t="s">
        <v>159</v>
      </c>
      <c r="D47" t="s">
        <v>41</v>
      </c>
      <c r="E47" s="31">
        <v>63160660.6859131</v>
      </c>
      <c r="F47" s="32">
        <f t="shared" si="2"/>
        <v>63.1606606859131</v>
      </c>
      <c r="G47" s="39">
        <v>63.1606606859131</v>
      </c>
      <c r="J47">
        <v>13</v>
      </c>
      <c r="K47">
        <v>63160660.6859131</v>
      </c>
    </row>
    <row r="48" spans="1:11" ht="12.75">
      <c r="A48" t="s">
        <v>160</v>
      </c>
      <c r="D48" t="s">
        <v>49</v>
      </c>
      <c r="E48" s="31">
        <v>2497605329.75257</v>
      </c>
      <c r="F48" s="32">
        <f t="shared" si="2"/>
        <v>2497.60532975257</v>
      </c>
      <c r="G48" s="39">
        <v>2497.60532975257</v>
      </c>
      <c r="J48">
        <v>14</v>
      </c>
      <c r="K48">
        <v>2497605329.75257</v>
      </c>
    </row>
    <row r="49" spans="5:7" ht="12.75">
      <c r="E49" s="33">
        <f>SUM(E35:E48)</f>
        <v>42638240392.2879</v>
      </c>
      <c r="F49" s="32">
        <f>SUM(F35:F48)</f>
        <v>42638.240392287895</v>
      </c>
      <c r="G49" s="39">
        <f>SUM(G35:G48)</f>
        <v>42638.240392287895</v>
      </c>
    </row>
    <row r="53" ht="12.75">
      <c r="A53" t="s">
        <v>166</v>
      </c>
    </row>
    <row r="54" ht="12.75">
      <c r="A54" t="s">
        <v>167</v>
      </c>
    </row>
    <row r="55" spans="1:11" ht="12.75">
      <c r="A55" t="s">
        <v>168</v>
      </c>
      <c r="D55" t="s">
        <v>165</v>
      </c>
      <c r="E55" t="s">
        <v>164</v>
      </c>
      <c r="J55" t="s">
        <v>165</v>
      </c>
      <c r="K55" t="s">
        <v>177</v>
      </c>
    </row>
    <row r="56" spans="1:11" ht="12.75">
      <c r="A56" t="s">
        <v>169</v>
      </c>
      <c r="D56" t="s">
        <v>12</v>
      </c>
      <c r="E56" s="31">
        <v>4239700835.75888</v>
      </c>
      <c r="F56" s="32">
        <f>E56/1000000</f>
        <v>4239.70083575888</v>
      </c>
      <c r="G56" s="39">
        <v>4239.70083575888</v>
      </c>
      <c r="J56">
        <v>0</v>
      </c>
      <c r="K56">
        <v>51163882147.9301</v>
      </c>
    </row>
    <row r="57" spans="1:11" ht="12.75">
      <c r="A57" t="s">
        <v>170</v>
      </c>
      <c r="D57" t="s">
        <v>13</v>
      </c>
      <c r="E57" s="31">
        <v>9225076490.78744</v>
      </c>
      <c r="F57" s="32">
        <f aca="true" t="shared" si="3" ref="F57:F62">E57/1000000</f>
        <v>9225.07649078744</v>
      </c>
      <c r="G57" s="39">
        <v>9225.07649078744</v>
      </c>
      <c r="J57">
        <v>1</v>
      </c>
      <c r="K57">
        <v>4239700835.75888</v>
      </c>
    </row>
    <row r="58" spans="1:11" ht="12.75">
      <c r="A58" t="s">
        <v>171</v>
      </c>
      <c r="D58" t="s">
        <v>14</v>
      </c>
      <c r="E58" s="31">
        <v>9984232882.16668</v>
      </c>
      <c r="F58" s="32">
        <f t="shared" si="3"/>
        <v>9984.23288216668</v>
      </c>
      <c r="G58" s="39">
        <v>9984.23288216668</v>
      </c>
      <c r="J58">
        <v>2</v>
      </c>
      <c r="K58">
        <v>9225076490.78744</v>
      </c>
    </row>
    <row r="59" spans="4:11" ht="12.75">
      <c r="D59" t="s">
        <v>38</v>
      </c>
      <c r="E59" s="31">
        <v>24701629369.7368</v>
      </c>
      <c r="F59" s="32">
        <f t="shared" si="3"/>
        <v>24701.629369736802</v>
      </c>
      <c r="G59" s="39">
        <v>24701.629369736802</v>
      </c>
      <c r="J59">
        <v>3</v>
      </c>
      <c r="K59">
        <v>9984232882.16668</v>
      </c>
    </row>
    <row r="60" spans="4:11" ht="12.75">
      <c r="D60" t="s">
        <v>37</v>
      </c>
      <c r="E60" s="31">
        <v>1675673250.49308</v>
      </c>
      <c r="F60" s="32">
        <f t="shared" si="3"/>
        <v>1675.6732504930799</v>
      </c>
      <c r="G60" s="39">
        <v>1675.6732504930799</v>
      </c>
      <c r="J60">
        <v>4</v>
      </c>
      <c r="K60">
        <v>24701629369.7368</v>
      </c>
    </row>
    <row r="61" spans="4:11" ht="12.75">
      <c r="D61" t="s">
        <v>90</v>
      </c>
      <c r="E61" s="31">
        <v>8941777641.37336</v>
      </c>
      <c r="F61" s="32">
        <f t="shared" si="3"/>
        <v>8941.777641373359</v>
      </c>
      <c r="G61" s="39">
        <v>8941.777641373359</v>
      </c>
      <c r="J61">
        <v>5</v>
      </c>
      <c r="K61">
        <v>1675673250.49308</v>
      </c>
    </row>
    <row r="62" spans="5:11" ht="12.75">
      <c r="E62" s="33">
        <f>SUM(E56:E61)</f>
        <v>58768090470.31624</v>
      </c>
      <c r="F62" s="32">
        <f t="shared" si="3"/>
        <v>58768.09047031624</v>
      </c>
      <c r="G62" s="39">
        <f>SUM(G56:G61)</f>
        <v>58768.09047031624</v>
      </c>
      <c r="J62">
        <v>6</v>
      </c>
      <c r="K62">
        <v>8941777641.37336</v>
      </c>
    </row>
    <row r="63" ht="12.75">
      <c r="G63" s="39"/>
    </row>
    <row r="65" spans="10:11" ht="12.75">
      <c r="J65" t="s">
        <v>163</v>
      </c>
      <c r="K65" t="s">
        <v>176</v>
      </c>
    </row>
    <row r="66" spans="4:11" ht="12.75">
      <c r="D66" t="s">
        <v>172</v>
      </c>
      <c r="E66" s="31">
        <v>18827300558.9226</v>
      </c>
      <c r="F66" s="46">
        <f>E66/1000000</f>
        <v>18827.3005589226</v>
      </c>
      <c r="G66" s="39">
        <v>18827.3005589226</v>
      </c>
      <c r="J66">
        <v>10</v>
      </c>
      <c r="K66" s="44">
        <v>18827300558.9226</v>
      </c>
    </row>
    <row r="70" ht="12.75">
      <c r="D70" t="s">
        <v>173</v>
      </c>
    </row>
    <row r="71" ht="12.75">
      <c r="E71" s="31"/>
    </row>
    <row r="72" spans="5:7" ht="12.75">
      <c r="E72" s="31">
        <v>209478495768.14</v>
      </c>
      <c r="F72" s="32">
        <f>E72/1000000</f>
        <v>209478.49576814</v>
      </c>
      <c r="G72">
        <v>209478.49576814</v>
      </c>
    </row>
    <row r="73" spans="5:7" ht="12.75">
      <c r="E73" s="31">
        <v>21956813178.32</v>
      </c>
      <c r="F73" s="32">
        <f>E73/1000000</f>
        <v>21956.81317832</v>
      </c>
      <c r="G73">
        <v>21956.81317832</v>
      </c>
    </row>
    <row r="74" spans="5:7" ht="12.75">
      <c r="E74" s="34">
        <f>E72-E73</f>
        <v>187521682589.82</v>
      </c>
      <c r="F74" s="35">
        <f>E74/1000000</f>
        <v>187521.68258982</v>
      </c>
      <c r="G74" s="40">
        <v>187521.68258982</v>
      </c>
    </row>
    <row r="75" ht="12.75">
      <c r="J75" t="s">
        <v>164</v>
      </c>
    </row>
    <row r="76" spans="5:10" ht="12.75">
      <c r="E76" s="31">
        <v>159432960468.26</v>
      </c>
      <c r="F76">
        <f>E76/1000000</f>
        <v>159432.96046826002</v>
      </c>
      <c r="J76">
        <v>159432960468.26</v>
      </c>
    </row>
    <row r="77" spans="5:6" ht="12.75">
      <c r="E77" s="31">
        <v>13398091269.3</v>
      </c>
      <c r="F77">
        <f>E77/1000000</f>
        <v>13398.0912693</v>
      </c>
    </row>
    <row r="78" spans="5:6" ht="12.75">
      <c r="E78" s="32">
        <f>E76-E77</f>
        <v>146034869198.96002</v>
      </c>
      <c r="F78" s="32">
        <f>F76-F77</f>
        <v>146034.86919896002</v>
      </c>
    </row>
    <row r="79" spans="10:11" ht="12.75">
      <c r="J79" t="s">
        <v>180</v>
      </c>
      <c r="K79" t="s">
        <v>177</v>
      </c>
    </row>
    <row r="80" spans="4:11" ht="12.75">
      <c r="D80">
        <v>1</v>
      </c>
      <c r="E80" s="31">
        <f>K81</f>
        <v>35307282165.6206</v>
      </c>
      <c r="F80" s="32">
        <f aca="true" t="shared" si="4" ref="F80:F88">E80/1000000</f>
        <v>35307.2821656206</v>
      </c>
      <c r="G80" s="31">
        <v>35307.2821656206</v>
      </c>
      <c r="J80" t="s">
        <v>180</v>
      </c>
      <c r="K80" t="s">
        <v>177</v>
      </c>
    </row>
    <row r="81" spans="4:11" ht="12.75">
      <c r="D81">
        <v>2</v>
      </c>
      <c r="E81" s="31">
        <f>K82</f>
        <v>31327877839.8808</v>
      </c>
      <c r="F81" s="32">
        <f t="shared" si="4"/>
        <v>31327.8778398808</v>
      </c>
      <c r="G81" s="31">
        <v>31327.8778398808</v>
      </c>
      <c r="J81">
        <v>1</v>
      </c>
      <c r="K81">
        <v>35307282165.6206</v>
      </c>
    </row>
    <row r="82" spans="4:11" ht="12.75">
      <c r="D82">
        <v>7</v>
      </c>
      <c r="E82" s="31">
        <f>K83</f>
        <v>975827058.186523</v>
      </c>
      <c r="F82" s="32">
        <f t="shared" si="4"/>
        <v>975.827058186523</v>
      </c>
      <c r="G82" s="31">
        <v>975.827058186523</v>
      </c>
      <c r="J82">
        <v>2</v>
      </c>
      <c r="K82">
        <v>31327877839.8808</v>
      </c>
    </row>
    <row r="83" spans="4:11" ht="12.75">
      <c r="D83">
        <v>8</v>
      </c>
      <c r="E83" s="31">
        <f>K84</f>
        <v>1780227606.78186</v>
      </c>
      <c r="F83" s="42">
        <f t="shared" si="4"/>
        <v>1780.22760678186</v>
      </c>
      <c r="G83" s="31">
        <v>1780.22760678186</v>
      </c>
      <c r="J83">
        <v>7</v>
      </c>
      <c r="K83">
        <v>975827058.186523</v>
      </c>
    </row>
    <row r="84" spans="4:11" ht="12.75">
      <c r="D84">
        <v>12</v>
      </c>
      <c r="E84" s="31">
        <v>188144022.279663</v>
      </c>
      <c r="F84" s="32">
        <f t="shared" si="4"/>
        <v>188.144022279663</v>
      </c>
      <c r="G84" s="31">
        <v>188.144022279663</v>
      </c>
      <c r="J84">
        <v>8</v>
      </c>
      <c r="K84">
        <v>1780227606.78186</v>
      </c>
    </row>
    <row r="85" spans="4:11" ht="12.75">
      <c r="D85">
        <v>14</v>
      </c>
      <c r="E85" s="31">
        <v>381758123.45752</v>
      </c>
      <c r="F85" s="32">
        <f t="shared" si="4"/>
        <v>381.75812345752</v>
      </c>
      <c r="G85" s="31">
        <v>381.75812345752</v>
      </c>
      <c r="J85">
        <v>12</v>
      </c>
      <c r="K85">
        <v>188144022.279663</v>
      </c>
    </row>
    <row r="86" spans="4:11" ht="12.75">
      <c r="D86" s="43">
        <v>15</v>
      </c>
      <c r="E86" s="31">
        <v>132798421.821655</v>
      </c>
      <c r="F86" s="32">
        <f t="shared" si="4"/>
        <v>132.798421821655</v>
      </c>
      <c r="G86" s="31">
        <v>132.798421821655</v>
      </c>
      <c r="J86">
        <v>14</v>
      </c>
      <c r="K86">
        <v>381758123.45752</v>
      </c>
    </row>
    <row r="87" spans="4:11" ht="12.75">
      <c r="D87" s="43">
        <v>16</v>
      </c>
      <c r="E87" s="31">
        <v>28638317.6156006</v>
      </c>
      <c r="F87" s="32">
        <f t="shared" si="4"/>
        <v>28.638317615600602</v>
      </c>
      <c r="G87" s="31">
        <v>28.638317615600602</v>
      </c>
      <c r="J87">
        <v>15</v>
      </c>
      <c r="K87">
        <v>132798421.821655</v>
      </c>
    </row>
    <row r="88" spans="4:11" ht="12.75">
      <c r="D88">
        <v>17</v>
      </c>
      <c r="E88" s="31">
        <v>175849313.587891</v>
      </c>
      <c r="F88" s="32">
        <f t="shared" si="4"/>
        <v>175.849313587891</v>
      </c>
      <c r="G88" s="31">
        <v>175.849313587891</v>
      </c>
      <c r="J88">
        <v>16</v>
      </c>
      <c r="K88">
        <v>28638317.6156006</v>
      </c>
    </row>
    <row r="89" spans="4:11" ht="12.75">
      <c r="D89" s="43">
        <v>18</v>
      </c>
      <c r="E89" s="31"/>
      <c r="F89" s="32">
        <f aca="true" t="shared" si="5" ref="F89:F110">E89/1000000</f>
        <v>0</v>
      </c>
      <c r="G89" s="31">
        <v>0</v>
      </c>
      <c r="J89">
        <v>17</v>
      </c>
      <c r="K89">
        <v>175849313.587891</v>
      </c>
    </row>
    <row r="90" spans="4:11" ht="12.75">
      <c r="D90">
        <v>22</v>
      </c>
      <c r="E90" s="31">
        <v>597551487.487061</v>
      </c>
      <c r="F90" s="32">
        <f t="shared" si="5"/>
        <v>597.551487487061</v>
      </c>
      <c r="G90" s="31">
        <v>597.551487487061</v>
      </c>
      <c r="J90">
        <v>22</v>
      </c>
      <c r="K90">
        <v>597551487.487061</v>
      </c>
    </row>
    <row r="91" spans="4:11" ht="12.75">
      <c r="D91">
        <v>23</v>
      </c>
      <c r="E91" s="31">
        <v>852463193.711441</v>
      </c>
      <c r="F91" s="32">
        <f t="shared" si="5"/>
        <v>852.463193711441</v>
      </c>
      <c r="G91" s="31">
        <v>852.463193711441</v>
      </c>
      <c r="J91">
        <v>23</v>
      </c>
      <c r="K91">
        <v>852463193.711441</v>
      </c>
    </row>
    <row r="92" spans="4:11" ht="12.75">
      <c r="D92">
        <v>25</v>
      </c>
      <c r="E92" s="31">
        <v>1336749420.52324</v>
      </c>
      <c r="F92" s="32">
        <f t="shared" si="5"/>
        <v>1336.7494205232401</v>
      </c>
      <c r="G92" s="31">
        <v>1336.7494205232401</v>
      </c>
      <c r="J92">
        <v>25</v>
      </c>
      <c r="K92">
        <v>1336749420.52324</v>
      </c>
    </row>
    <row r="93" spans="4:11" ht="12.75">
      <c r="D93">
        <v>26</v>
      </c>
      <c r="E93" s="31"/>
      <c r="F93" s="32">
        <f t="shared" si="5"/>
        <v>0</v>
      </c>
      <c r="G93" s="31">
        <v>0</v>
      </c>
      <c r="J93">
        <v>29</v>
      </c>
      <c r="K93">
        <v>2500452713.6969</v>
      </c>
    </row>
    <row r="94" spans="4:11" ht="12.75">
      <c r="D94">
        <v>29</v>
      </c>
      <c r="E94" s="31">
        <v>2500452713.6969</v>
      </c>
      <c r="F94" s="32">
        <f t="shared" si="5"/>
        <v>2500.4527136969</v>
      </c>
      <c r="G94" s="31">
        <v>2500.4527136969</v>
      </c>
      <c r="J94">
        <v>30</v>
      </c>
      <c r="K94">
        <v>314903091.697862</v>
      </c>
    </row>
    <row r="95" spans="4:11" ht="12.75">
      <c r="D95">
        <v>30</v>
      </c>
      <c r="E95" s="31">
        <v>314903091.697862</v>
      </c>
      <c r="F95" s="32">
        <f t="shared" si="5"/>
        <v>314.903091697862</v>
      </c>
      <c r="G95" s="31">
        <v>314.903091697862</v>
      </c>
      <c r="J95">
        <v>31</v>
      </c>
      <c r="K95">
        <v>422096732.830499</v>
      </c>
    </row>
    <row r="96" spans="4:11" ht="12.75">
      <c r="D96">
        <v>31</v>
      </c>
      <c r="E96" s="31">
        <v>422096732.830499</v>
      </c>
      <c r="F96" s="32">
        <f t="shared" si="5"/>
        <v>422.096732830499</v>
      </c>
      <c r="G96" s="31">
        <v>422.096732830499</v>
      </c>
      <c r="J96">
        <v>32</v>
      </c>
      <c r="K96">
        <v>342314593.396254</v>
      </c>
    </row>
    <row r="97" spans="4:11" ht="12.75">
      <c r="D97">
        <v>32</v>
      </c>
      <c r="E97" s="31">
        <v>342314593.396254</v>
      </c>
      <c r="F97" s="32">
        <f t="shared" si="5"/>
        <v>342.314593396254</v>
      </c>
      <c r="G97" s="31">
        <v>342.314593396254</v>
      </c>
      <c r="J97">
        <v>33</v>
      </c>
      <c r="K97">
        <v>154764798.006401</v>
      </c>
    </row>
    <row r="98" spans="4:11" ht="12.75">
      <c r="D98">
        <v>33</v>
      </c>
      <c r="E98" s="31">
        <v>154764798.006401</v>
      </c>
      <c r="F98" s="32">
        <f t="shared" si="5"/>
        <v>154.764798006401</v>
      </c>
      <c r="G98" s="31">
        <v>154.764798006401</v>
      </c>
      <c r="J98">
        <v>34</v>
      </c>
      <c r="K98">
        <v>27412100.6425781</v>
      </c>
    </row>
    <row r="99" spans="4:11" ht="12.75">
      <c r="D99">
        <v>34</v>
      </c>
      <c r="E99" s="31">
        <v>27412100.6425781</v>
      </c>
      <c r="F99" s="32">
        <f t="shared" si="5"/>
        <v>27.4121006425781</v>
      </c>
      <c r="G99" s="31">
        <v>27.4121006425781</v>
      </c>
      <c r="J99">
        <v>35</v>
      </c>
      <c r="K99">
        <v>936075463.189453</v>
      </c>
    </row>
    <row r="100" spans="4:11" ht="12.75">
      <c r="D100">
        <v>35</v>
      </c>
      <c r="E100" s="31">
        <v>936075463.189453</v>
      </c>
      <c r="F100" s="32">
        <f t="shared" si="5"/>
        <v>936.075463189453</v>
      </c>
      <c r="G100" s="31">
        <v>936.075463189453</v>
      </c>
      <c r="J100">
        <v>36</v>
      </c>
      <c r="K100">
        <v>942875668.226563</v>
      </c>
    </row>
    <row r="101" spans="4:11" ht="12.75">
      <c r="D101">
        <v>36</v>
      </c>
      <c r="E101" s="31">
        <v>942875668.226563</v>
      </c>
      <c r="F101" s="32">
        <f t="shared" si="5"/>
        <v>942.875668226563</v>
      </c>
      <c r="G101" s="31">
        <v>942.875668226563</v>
      </c>
      <c r="J101">
        <v>37</v>
      </c>
      <c r="K101">
        <v>627841230.343384</v>
      </c>
    </row>
    <row r="102" spans="4:11" ht="12.75">
      <c r="D102">
        <v>37</v>
      </c>
      <c r="E102" s="31">
        <v>627841230.343384</v>
      </c>
      <c r="F102" s="32">
        <f t="shared" si="5"/>
        <v>627.841230343384</v>
      </c>
      <c r="G102" s="31">
        <v>627.841230343384</v>
      </c>
      <c r="J102">
        <v>40</v>
      </c>
      <c r="K102">
        <v>2018595358.4137</v>
      </c>
    </row>
    <row r="103" spans="4:11" ht="12.75">
      <c r="D103">
        <v>39</v>
      </c>
      <c r="E103" s="31"/>
      <c r="F103" s="32">
        <f t="shared" si="5"/>
        <v>0</v>
      </c>
      <c r="G103" s="31">
        <v>0</v>
      </c>
      <c r="J103">
        <v>41</v>
      </c>
      <c r="K103">
        <v>40913955.3012085</v>
      </c>
    </row>
    <row r="104" spans="4:11" ht="12.75">
      <c r="D104">
        <v>40</v>
      </c>
      <c r="E104" s="31">
        <v>2018595358.4137</v>
      </c>
      <c r="F104" s="32">
        <f t="shared" si="5"/>
        <v>2018.5953584137</v>
      </c>
      <c r="G104" s="31">
        <v>2018.5953584137</v>
      </c>
      <c r="J104">
        <v>42</v>
      </c>
      <c r="K104">
        <v>1921859162.453</v>
      </c>
    </row>
    <row r="105" spans="4:11" ht="12.75">
      <c r="D105">
        <v>41</v>
      </c>
      <c r="E105" s="31">
        <v>40913955.3012085</v>
      </c>
      <c r="F105" s="32">
        <f t="shared" si="5"/>
        <v>40.9139553012085</v>
      </c>
      <c r="G105" s="31">
        <v>40.9139553012085</v>
      </c>
      <c r="J105">
        <v>44</v>
      </c>
      <c r="K105">
        <v>7769400220.17211</v>
      </c>
    </row>
    <row r="106" spans="4:11" ht="12.75">
      <c r="D106">
        <v>42</v>
      </c>
      <c r="E106" s="31">
        <v>1921859162.453</v>
      </c>
      <c r="F106" s="32">
        <f t="shared" si="5"/>
        <v>1921.8591624530002</v>
      </c>
      <c r="G106" s="31">
        <v>1921.8591624530002</v>
      </c>
      <c r="J106">
        <v>47</v>
      </c>
      <c r="K106">
        <v>18827300558.9226</v>
      </c>
    </row>
    <row r="107" spans="4:11" ht="12.75">
      <c r="D107">
        <v>43</v>
      </c>
      <c r="E107" s="31"/>
      <c r="F107" s="32">
        <f t="shared" si="5"/>
        <v>0</v>
      </c>
      <c r="G107" s="31">
        <v>0</v>
      </c>
      <c r="K107" s="31">
        <f>SUM(K81:K106)</f>
        <v>109931972618.24634</v>
      </c>
    </row>
    <row r="108" spans="4:7" ht="12.75">
      <c r="D108">
        <v>44</v>
      </c>
      <c r="E108" s="31">
        <v>7769400220.17211</v>
      </c>
      <c r="F108" s="32">
        <f t="shared" si="5"/>
        <v>7769.40022017211</v>
      </c>
      <c r="G108" s="31">
        <v>7769.40022017211</v>
      </c>
    </row>
    <row r="109" spans="4:12" ht="12.75">
      <c r="D109">
        <v>45</v>
      </c>
      <c r="E109" s="31"/>
      <c r="F109" s="32">
        <f t="shared" si="5"/>
        <v>0</v>
      </c>
      <c r="G109" s="31"/>
      <c r="K109" s="31">
        <v>2018595358.4137</v>
      </c>
      <c r="L109" s="32">
        <f>K109/1000000</f>
        <v>2018.5953584137</v>
      </c>
    </row>
    <row r="110" spans="4:15" ht="12.75">
      <c r="D110">
        <v>47</v>
      </c>
      <c r="E110" s="31">
        <v>18827300558.9226</v>
      </c>
      <c r="F110" s="32">
        <f t="shared" si="5"/>
        <v>18827.3005589226</v>
      </c>
      <c r="G110" s="31">
        <v>18827.3005589226</v>
      </c>
      <c r="K110" s="31">
        <v>43966041.9711304</v>
      </c>
      <c r="L110" s="32">
        <f>K110/1000000</f>
        <v>43.9660419711304</v>
      </c>
      <c r="O110" s="31"/>
    </row>
    <row r="111" ht="12.75">
      <c r="O111" s="31"/>
    </row>
    <row r="112" ht="12.75">
      <c r="O112" s="31"/>
    </row>
    <row r="113" ht="12.75">
      <c r="O113" s="31"/>
    </row>
    <row r="115" spans="5:7" ht="12.75">
      <c r="E115" s="36">
        <f>SUM(E80:E110)</f>
        <v>109931972618.24634</v>
      </c>
      <c r="F115" s="41">
        <f>SUM(F80:F110)</f>
        <v>109931.9726182464</v>
      </c>
      <c r="G115" s="41">
        <f>SUM(G80:G110)</f>
        <v>109931.9726182464</v>
      </c>
    </row>
    <row r="116" ht="12.75">
      <c r="K116">
        <v>109931972756.23</v>
      </c>
    </row>
    <row r="118" ht="12.75">
      <c r="K118" s="32">
        <f>K107-K116</f>
        <v>-137.98365783691406</v>
      </c>
    </row>
    <row r="128" spans="4:7" ht="12.75">
      <c r="D128" t="s">
        <v>209</v>
      </c>
      <c r="E128">
        <v>10</v>
      </c>
      <c r="F128" s="44">
        <v>314202918.664841</v>
      </c>
      <c r="G128" s="37">
        <f>F128/1000000</f>
        <v>314.202918664841</v>
      </c>
    </row>
    <row r="129" spans="4:7" ht="12.75">
      <c r="D129" t="s">
        <v>210</v>
      </c>
      <c r="E129">
        <v>16</v>
      </c>
      <c r="F129" s="44">
        <v>176769145.924805</v>
      </c>
      <c r="G129" s="37">
        <f aca="true" t="shared" si="6" ref="G129:G145">F129/1000000</f>
        <v>176.76914592480497</v>
      </c>
    </row>
    <row r="130" spans="4:7" ht="12.75">
      <c r="D130" t="s">
        <v>211</v>
      </c>
      <c r="E130">
        <v>21</v>
      </c>
      <c r="F130" s="44">
        <v>2194310186.40895</v>
      </c>
      <c r="G130" s="37">
        <f t="shared" si="6"/>
        <v>2194.31018640895</v>
      </c>
    </row>
    <row r="131" spans="4:7" ht="12.75">
      <c r="D131" t="s">
        <v>212</v>
      </c>
      <c r="E131">
        <v>4</v>
      </c>
      <c r="F131" s="44">
        <v>1550289.1953125</v>
      </c>
      <c r="G131" s="37">
        <f t="shared" si="6"/>
        <v>1.5502891953125</v>
      </c>
    </row>
    <row r="132" spans="4:7" ht="12.75">
      <c r="D132" t="s">
        <v>213</v>
      </c>
      <c r="E132">
        <v>22</v>
      </c>
      <c r="F132" s="44">
        <v>35514183738.6899</v>
      </c>
      <c r="G132" s="37">
        <f t="shared" si="6"/>
        <v>35514.183738689906</v>
      </c>
    </row>
    <row r="133" spans="4:7" ht="12.75">
      <c r="D133" t="s">
        <v>214</v>
      </c>
      <c r="E133">
        <v>12</v>
      </c>
      <c r="F133" s="44">
        <v>580370055.654388</v>
      </c>
      <c r="G133" s="37">
        <f t="shared" si="6"/>
        <v>580.3700556543879</v>
      </c>
    </row>
    <row r="134" spans="4:7" ht="12.75">
      <c r="D134" t="s">
        <v>215</v>
      </c>
      <c r="E134">
        <v>6</v>
      </c>
      <c r="F134" s="44">
        <v>329466.09375</v>
      </c>
      <c r="G134" s="37">
        <f t="shared" si="6"/>
        <v>0.32946609375</v>
      </c>
    </row>
    <row r="135" spans="4:7" ht="12.75">
      <c r="D135" t="s">
        <v>216</v>
      </c>
      <c r="E135">
        <v>17</v>
      </c>
      <c r="F135" s="44">
        <v>2319123499.55899</v>
      </c>
      <c r="G135" s="37">
        <f t="shared" si="6"/>
        <v>2319.12349955899</v>
      </c>
    </row>
    <row r="136" spans="4:7" ht="12.75">
      <c r="D136" t="s">
        <v>217</v>
      </c>
      <c r="E136">
        <v>13</v>
      </c>
      <c r="F136" s="44">
        <v>7215423.25</v>
      </c>
      <c r="G136" s="37">
        <f t="shared" si="6"/>
        <v>7.21542325</v>
      </c>
    </row>
    <row r="137" spans="4:7" ht="12.75">
      <c r="D137" t="s">
        <v>218</v>
      </c>
      <c r="E137">
        <v>5</v>
      </c>
      <c r="F137" s="44">
        <v>765489152.261929</v>
      </c>
      <c r="G137" s="37">
        <f t="shared" si="6"/>
        <v>765.489152261929</v>
      </c>
    </row>
    <row r="138" spans="4:7" ht="12.75">
      <c r="D138" t="s">
        <v>219</v>
      </c>
      <c r="E138">
        <v>11</v>
      </c>
      <c r="F138" s="44">
        <v>1514107.875</v>
      </c>
      <c r="G138" s="37">
        <f t="shared" si="6"/>
        <v>1.514107875</v>
      </c>
    </row>
    <row r="139" spans="4:7" ht="12.75">
      <c r="D139" t="s">
        <v>220</v>
      </c>
      <c r="E139">
        <v>3</v>
      </c>
      <c r="F139" s="44">
        <v>332754203.040527</v>
      </c>
      <c r="G139" s="37">
        <f t="shared" si="6"/>
        <v>332.754203040527</v>
      </c>
    </row>
    <row r="140" spans="4:7" ht="12.75">
      <c r="D140" t="s">
        <v>221</v>
      </c>
      <c r="E140">
        <v>23</v>
      </c>
      <c r="F140" s="44">
        <v>9321268160.29575</v>
      </c>
      <c r="G140" s="37">
        <f t="shared" si="6"/>
        <v>9321.26816029575</v>
      </c>
    </row>
    <row r="141" spans="4:7" ht="12.75">
      <c r="D141" t="s">
        <v>222</v>
      </c>
      <c r="E141">
        <v>20</v>
      </c>
      <c r="F141" s="44">
        <v>31026882308.607</v>
      </c>
      <c r="G141" s="37">
        <f t="shared" si="6"/>
        <v>31026.882308606997</v>
      </c>
    </row>
    <row r="142" spans="4:7" ht="12.75">
      <c r="D142" t="s">
        <v>223</v>
      </c>
      <c r="E142">
        <v>18</v>
      </c>
      <c r="F142" s="44">
        <v>4902055504.12652</v>
      </c>
      <c r="G142" s="37">
        <f t="shared" si="6"/>
        <v>4902.05550412652</v>
      </c>
    </row>
    <row r="143" spans="4:7" ht="12.75">
      <c r="D143" t="s">
        <v>224</v>
      </c>
      <c r="E143">
        <v>7</v>
      </c>
      <c r="F143" s="44">
        <v>1085887909.23753</v>
      </c>
      <c r="G143" s="37">
        <f t="shared" si="6"/>
        <v>1085.88790923753</v>
      </c>
    </row>
    <row r="144" spans="4:7" ht="12.75">
      <c r="D144" t="s">
        <v>225</v>
      </c>
      <c r="E144">
        <v>15</v>
      </c>
      <c r="F144" s="44">
        <v>63160660.6859131</v>
      </c>
      <c r="G144" s="37">
        <f t="shared" si="6"/>
        <v>63.1606606859131</v>
      </c>
    </row>
    <row r="145" spans="4:7" ht="12.75">
      <c r="D145" t="s">
        <v>226</v>
      </c>
      <c r="E145">
        <v>19</v>
      </c>
      <c r="F145" s="44">
        <v>2497605329.75257</v>
      </c>
      <c r="G145" s="37">
        <f t="shared" si="6"/>
        <v>2497.60532975257</v>
      </c>
    </row>
    <row r="146" ht="12.75">
      <c r="G146" s="37">
        <f>SUM(G128:G145)</f>
        <v>91104.67205932367</v>
      </c>
    </row>
    <row r="154" spans="4:6" ht="12.75">
      <c r="D154" t="s">
        <v>213</v>
      </c>
      <c r="E154">
        <v>14716966899.5668</v>
      </c>
      <c r="F154">
        <f>E154/1000000</f>
        <v>14716.9668995668</v>
      </c>
    </row>
    <row r="155" spans="4:6" ht="12.75">
      <c r="D155" t="s">
        <v>221</v>
      </c>
      <c r="E155">
        <v>5007299483.88271</v>
      </c>
      <c r="F155">
        <f>E155/1000000</f>
        <v>5007.299483882711</v>
      </c>
    </row>
    <row r="156" spans="4:6" ht="12.75">
      <c r="D156" t="s">
        <v>222</v>
      </c>
      <c r="E156">
        <v>23890197580.314</v>
      </c>
      <c r="F156">
        <f>E156/1000000</f>
        <v>23890.197580313998</v>
      </c>
    </row>
    <row r="157" spans="4:6" ht="12.75">
      <c r="D157" t="s">
        <v>223</v>
      </c>
      <c r="E157">
        <v>4851967703.27239</v>
      </c>
      <c r="F157">
        <f>E157/1000000</f>
        <v>4851.96770327239</v>
      </c>
    </row>
    <row r="160" spans="4:6" ht="13.5" thickBot="1">
      <c r="D160" t="s">
        <v>228</v>
      </c>
      <c r="E160" t="s">
        <v>180</v>
      </c>
      <c r="F160" t="s">
        <v>176</v>
      </c>
    </row>
    <row r="161" spans="4:10" ht="13.5" thickBot="1">
      <c r="D161" t="s">
        <v>209</v>
      </c>
      <c r="E161">
        <v>10</v>
      </c>
      <c r="F161">
        <v>314202918.664841</v>
      </c>
      <c r="G161" s="129">
        <f>F161/1000000</f>
        <v>314.202918664841</v>
      </c>
      <c r="J161" s="131">
        <v>314</v>
      </c>
    </row>
    <row r="162" spans="4:10" ht="13.5" thickBot="1">
      <c r="D162" t="s">
        <v>210</v>
      </c>
      <c r="E162">
        <v>16</v>
      </c>
      <c r="F162">
        <v>176769145.924805</v>
      </c>
      <c r="G162" s="129">
        <f aca="true" t="shared" si="7" ref="G162:G178">F162/1000000</f>
        <v>176.76914592480497</v>
      </c>
      <c r="J162" s="132">
        <v>2319</v>
      </c>
    </row>
    <row r="163" spans="4:10" ht="13.5" thickBot="1">
      <c r="D163" t="s">
        <v>211</v>
      </c>
      <c r="E163">
        <v>21</v>
      </c>
      <c r="F163">
        <v>2194310186.40895</v>
      </c>
      <c r="G163" s="129">
        <f t="shared" si="7"/>
        <v>2194.31018640895</v>
      </c>
      <c r="J163" s="132">
        <v>0</v>
      </c>
    </row>
    <row r="164" spans="4:10" ht="13.5" thickBot="1">
      <c r="D164" t="s">
        <v>212</v>
      </c>
      <c r="E164">
        <v>4</v>
      </c>
      <c r="F164">
        <v>1550289.1953125</v>
      </c>
      <c r="G164" s="129">
        <f t="shared" si="7"/>
        <v>1.5502891953125</v>
      </c>
      <c r="J164" s="132">
        <v>177</v>
      </c>
    </row>
    <row r="165" spans="4:10" ht="13.5" thickBot="1">
      <c r="D165" t="s">
        <v>213</v>
      </c>
      <c r="E165">
        <v>22</v>
      </c>
      <c r="F165">
        <v>20797216839.1231</v>
      </c>
      <c r="G165" s="129">
        <f t="shared" si="7"/>
        <v>20797.2168391231</v>
      </c>
      <c r="J165" s="132">
        <v>2194</v>
      </c>
    </row>
    <row r="166" spans="4:10" ht="13.5" thickBot="1">
      <c r="D166" t="s">
        <v>214</v>
      </c>
      <c r="E166">
        <v>12</v>
      </c>
      <c r="F166">
        <v>580370055.654388</v>
      </c>
      <c r="G166" s="129">
        <f t="shared" si="7"/>
        <v>580.3700556543879</v>
      </c>
      <c r="J166" s="132">
        <v>2</v>
      </c>
    </row>
    <row r="167" spans="4:10" ht="13.5" thickBot="1">
      <c r="D167" t="s">
        <v>215</v>
      </c>
      <c r="E167">
        <v>6</v>
      </c>
      <c r="F167">
        <v>329466.09375</v>
      </c>
      <c r="G167" s="129">
        <f t="shared" si="7"/>
        <v>0.32946609375</v>
      </c>
      <c r="J167" s="132">
        <v>20797</v>
      </c>
    </row>
    <row r="168" spans="4:10" ht="13.5" thickBot="1">
      <c r="D168" t="s">
        <v>216</v>
      </c>
      <c r="E168">
        <v>17</v>
      </c>
      <c r="F168">
        <v>2319123499.55899</v>
      </c>
      <c r="G168" s="129">
        <f t="shared" si="7"/>
        <v>2319.12349955899</v>
      </c>
      <c r="J168" s="132">
        <v>580</v>
      </c>
    </row>
    <row r="169" spans="4:10" ht="13.5" thickBot="1">
      <c r="D169" t="s">
        <v>217</v>
      </c>
      <c r="E169">
        <v>13</v>
      </c>
      <c r="F169">
        <v>7215423.25</v>
      </c>
      <c r="G169" s="129">
        <f t="shared" si="7"/>
        <v>7.21542325</v>
      </c>
      <c r="J169" s="132">
        <v>0</v>
      </c>
    </row>
    <row r="170" spans="4:10" ht="13.5" thickBot="1">
      <c r="D170" t="s">
        <v>218</v>
      </c>
      <c r="E170">
        <v>5</v>
      </c>
      <c r="F170">
        <v>765489152.261929</v>
      </c>
      <c r="G170" s="129">
        <f t="shared" si="7"/>
        <v>765.489152261929</v>
      </c>
      <c r="J170" s="132">
        <v>0</v>
      </c>
    </row>
    <row r="171" spans="4:10" ht="13.5" thickBot="1">
      <c r="D171" t="s">
        <v>219</v>
      </c>
      <c r="E171">
        <v>11</v>
      </c>
      <c r="F171">
        <v>1514107.875</v>
      </c>
      <c r="G171" s="129">
        <f t="shared" si="7"/>
        <v>1.514107875</v>
      </c>
      <c r="J171" s="132">
        <v>7</v>
      </c>
    </row>
    <row r="172" spans="4:10" ht="13.5" thickBot="1">
      <c r="D172" t="s">
        <v>220</v>
      </c>
      <c r="E172">
        <v>3</v>
      </c>
      <c r="F172">
        <v>332754203.040527</v>
      </c>
      <c r="G172" s="129">
        <f t="shared" si="7"/>
        <v>332.754203040527</v>
      </c>
      <c r="J172" s="132">
        <v>765</v>
      </c>
    </row>
    <row r="173" spans="4:10" ht="13.5" thickBot="1">
      <c r="D173" t="s">
        <v>221</v>
      </c>
      <c r="E173">
        <v>23</v>
      </c>
      <c r="F173">
        <v>4313968676.41304</v>
      </c>
      <c r="G173" s="129">
        <f t="shared" si="7"/>
        <v>4313.96867641304</v>
      </c>
      <c r="J173" s="132">
        <v>2</v>
      </c>
    </row>
    <row r="174" spans="4:10" ht="13.5" thickBot="1">
      <c r="D174" t="s">
        <v>222</v>
      </c>
      <c r="E174">
        <v>20</v>
      </c>
      <c r="F174">
        <v>7136684728.29307</v>
      </c>
      <c r="G174" s="129">
        <f t="shared" si="7"/>
        <v>7136.68472829307</v>
      </c>
      <c r="J174" s="132">
        <v>333</v>
      </c>
    </row>
    <row r="175" spans="4:10" ht="13.5" thickBot="1">
      <c r="D175" t="s">
        <v>223</v>
      </c>
      <c r="E175">
        <v>18</v>
      </c>
      <c r="F175">
        <v>50087800.854126</v>
      </c>
      <c r="G175" s="129">
        <f t="shared" si="7"/>
        <v>50.087800854126</v>
      </c>
      <c r="J175" s="132">
        <v>0</v>
      </c>
    </row>
    <row r="176" spans="4:10" ht="13.5" thickBot="1">
      <c r="D176" t="s">
        <v>224</v>
      </c>
      <c r="E176">
        <v>7</v>
      </c>
      <c r="F176">
        <v>1085887909.23753</v>
      </c>
      <c r="G176" s="129">
        <f t="shared" si="7"/>
        <v>1085.88790923753</v>
      </c>
      <c r="J176" s="132">
        <v>4314</v>
      </c>
    </row>
    <row r="177" spans="4:10" ht="13.5" thickBot="1">
      <c r="D177" t="s">
        <v>225</v>
      </c>
      <c r="E177">
        <v>15</v>
      </c>
      <c r="F177">
        <v>63160660.6859131</v>
      </c>
      <c r="G177" s="129">
        <f t="shared" si="7"/>
        <v>63.1606606859131</v>
      </c>
      <c r="J177" s="132">
        <v>7137</v>
      </c>
    </row>
    <row r="178" spans="4:10" ht="13.5" thickBot="1">
      <c r="D178" t="s">
        <v>226</v>
      </c>
      <c r="E178">
        <v>19</v>
      </c>
      <c r="F178">
        <v>2497605329.75257</v>
      </c>
      <c r="G178" s="129">
        <f t="shared" si="7"/>
        <v>2497.60532975257</v>
      </c>
      <c r="J178" s="132">
        <v>50</v>
      </c>
    </row>
    <row r="179" spans="7:10" ht="13.5" thickBot="1">
      <c r="G179" s="130">
        <f>SUM(G161:G178)</f>
        <v>42638.24039228784</v>
      </c>
      <c r="J179" s="132">
        <v>1086</v>
      </c>
    </row>
    <row r="180" ht="13.5" thickBot="1">
      <c r="J180" s="132">
        <v>63</v>
      </c>
    </row>
    <row r="181" ht="13.5" thickBot="1">
      <c r="J181" s="132">
        <v>0</v>
      </c>
    </row>
    <row r="182" ht="13.5" thickBot="1">
      <c r="J182" s="132">
        <v>2498</v>
      </c>
    </row>
    <row r="183" ht="12.75">
      <c r="J183">
        <f>SUM(J161:J182)</f>
        <v>42638</v>
      </c>
    </row>
    <row r="189" spans="4:7" ht="12.75">
      <c r="D189" t="s">
        <v>209</v>
      </c>
      <c r="E189">
        <v>10</v>
      </c>
      <c r="F189">
        <v>314202918.664841</v>
      </c>
      <c r="G189" s="37">
        <f>F189/1000000</f>
        <v>314.202918664841</v>
      </c>
    </row>
    <row r="190" spans="4:7" ht="12.75">
      <c r="D190" t="s">
        <v>210</v>
      </c>
      <c r="E190">
        <v>16</v>
      </c>
      <c r="F190">
        <v>176769145.924805</v>
      </c>
      <c r="G190" s="37">
        <f aca="true" t="shared" si="8" ref="G190:G207">F190/1000000</f>
        <v>176.76914592480497</v>
      </c>
    </row>
    <row r="191" spans="4:7" ht="12.75">
      <c r="D191" t="s">
        <v>211</v>
      </c>
      <c r="E191">
        <v>21</v>
      </c>
      <c r="F191">
        <v>2194310186.40895</v>
      </c>
      <c r="G191" s="37">
        <f t="shared" si="8"/>
        <v>2194.31018640895</v>
      </c>
    </row>
    <row r="192" spans="4:7" ht="12.75">
      <c r="D192" t="s">
        <v>212</v>
      </c>
      <c r="E192">
        <v>4</v>
      </c>
      <c r="F192">
        <v>1550289.1953125</v>
      </c>
      <c r="G192" s="37">
        <f t="shared" si="8"/>
        <v>1.5502891953125</v>
      </c>
    </row>
    <row r="193" spans="4:7" ht="12.75">
      <c r="D193" t="s">
        <v>213</v>
      </c>
      <c r="E193">
        <v>22</v>
      </c>
      <c r="F193">
        <v>35514183738.6899</v>
      </c>
      <c r="G193" s="37">
        <f t="shared" si="8"/>
        <v>35514.183738689906</v>
      </c>
    </row>
    <row r="194" spans="4:7" ht="12.75">
      <c r="D194" t="s">
        <v>214</v>
      </c>
      <c r="E194">
        <v>12</v>
      </c>
      <c r="F194">
        <v>580370055.654388</v>
      </c>
      <c r="G194" s="37">
        <f t="shared" si="8"/>
        <v>580.3700556543879</v>
      </c>
    </row>
    <row r="195" spans="4:7" ht="12.75">
      <c r="D195" t="s">
        <v>215</v>
      </c>
      <c r="E195">
        <v>6</v>
      </c>
      <c r="F195">
        <v>329466.09375</v>
      </c>
      <c r="G195" s="37">
        <f t="shared" si="8"/>
        <v>0.32946609375</v>
      </c>
    </row>
    <row r="196" spans="4:7" ht="12.75">
      <c r="D196" t="s">
        <v>216</v>
      </c>
      <c r="E196">
        <v>17</v>
      </c>
      <c r="F196">
        <v>2319123499.55899</v>
      </c>
      <c r="G196" s="37">
        <f t="shared" si="8"/>
        <v>2319.12349955899</v>
      </c>
    </row>
    <row r="197" spans="4:7" ht="12.75">
      <c r="D197" t="s">
        <v>217</v>
      </c>
      <c r="E197">
        <v>13</v>
      </c>
      <c r="F197">
        <v>7215423.25</v>
      </c>
      <c r="G197" s="37">
        <f t="shared" si="8"/>
        <v>7.21542325</v>
      </c>
    </row>
    <row r="198" spans="4:7" ht="12.75">
      <c r="D198" t="s">
        <v>218</v>
      </c>
      <c r="E198">
        <v>5</v>
      </c>
      <c r="F198">
        <v>765489152.261929</v>
      </c>
      <c r="G198" s="37">
        <f t="shared" si="8"/>
        <v>765.489152261929</v>
      </c>
    </row>
    <row r="199" spans="4:7" ht="12.75">
      <c r="D199" t="s">
        <v>219</v>
      </c>
      <c r="E199">
        <v>11</v>
      </c>
      <c r="F199">
        <v>1514107.875</v>
      </c>
      <c r="G199" s="37">
        <f t="shared" si="8"/>
        <v>1.514107875</v>
      </c>
    </row>
    <row r="200" spans="4:7" ht="12.75">
      <c r="D200" t="s">
        <v>220</v>
      </c>
      <c r="E200">
        <v>3</v>
      </c>
      <c r="F200">
        <v>332754203.040527</v>
      </c>
      <c r="G200" s="37">
        <f t="shared" si="8"/>
        <v>332.754203040527</v>
      </c>
    </row>
    <row r="201" spans="4:7" ht="12.75">
      <c r="D201" t="s">
        <v>227</v>
      </c>
      <c r="E201">
        <v>24</v>
      </c>
      <c r="F201">
        <v>18827300558.9226</v>
      </c>
      <c r="G201" s="37">
        <f t="shared" si="8"/>
        <v>18827.3005589226</v>
      </c>
    </row>
    <row r="202" spans="4:7" ht="12.75">
      <c r="D202" t="s">
        <v>221</v>
      </c>
      <c r="E202">
        <v>23</v>
      </c>
      <c r="F202">
        <v>9321268160.29575</v>
      </c>
      <c r="G202" s="37">
        <f t="shared" si="8"/>
        <v>9321.26816029575</v>
      </c>
    </row>
    <row r="203" spans="4:7" ht="12.75">
      <c r="D203" t="s">
        <v>222</v>
      </c>
      <c r="E203">
        <v>20</v>
      </c>
      <c r="F203">
        <v>31026882308.607</v>
      </c>
      <c r="G203" s="37">
        <f t="shared" si="8"/>
        <v>31026.882308606997</v>
      </c>
    </row>
    <row r="204" spans="4:7" ht="12.75">
      <c r="D204" t="s">
        <v>223</v>
      </c>
      <c r="E204">
        <v>18</v>
      </c>
      <c r="F204">
        <v>4902055504.12652</v>
      </c>
      <c r="G204" s="37">
        <f t="shared" si="8"/>
        <v>4902.05550412652</v>
      </c>
    </row>
    <row r="205" spans="4:7" ht="12.75">
      <c r="D205" t="s">
        <v>224</v>
      </c>
      <c r="E205">
        <v>7</v>
      </c>
      <c r="F205">
        <v>1085887909.23753</v>
      </c>
      <c r="G205" s="37">
        <f t="shared" si="8"/>
        <v>1085.88790923753</v>
      </c>
    </row>
    <row r="206" spans="4:7" ht="12.75">
      <c r="D206" t="s">
        <v>225</v>
      </c>
      <c r="E206">
        <v>15</v>
      </c>
      <c r="F206">
        <v>63160660.6859131</v>
      </c>
      <c r="G206" s="37">
        <f t="shared" si="8"/>
        <v>63.1606606859131</v>
      </c>
    </row>
    <row r="207" spans="4:7" ht="12.75">
      <c r="D207" t="s">
        <v>226</v>
      </c>
      <c r="E207">
        <v>19</v>
      </c>
      <c r="F207">
        <v>2497605329.75257</v>
      </c>
      <c r="G207" s="37">
        <f t="shared" si="8"/>
        <v>2497.60532975257</v>
      </c>
    </row>
    <row r="208" ht="12.75">
      <c r="G208" s="37">
        <f>SUM(G189:G207)</f>
        <v>109931.97261824628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2024-06-19T21:28:00Z</dcterms:modified>
  <cp:category/>
  <cp:version/>
  <cp:contentType/>
  <cp:contentStatus/>
</cp:coreProperties>
</file>