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escargas_pers\Transparencia\Transparencia_IITrimestre 2020\"/>
    </mc:Choice>
  </mc:AlternateContent>
  <bookViews>
    <workbookView xWindow="-120" yWindow="-120" windowWidth="20640" windowHeight="11160"/>
  </bookViews>
  <sheets>
    <sheet name="EJEC FINAN Trimestral" sheetId="1" r:id="rId1"/>
  </sheets>
  <externalReferences>
    <externalReference r:id="rId2"/>
  </externalReferences>
  <definedNames>
    <definedName name="_xlnm._FilterDatabase" localSheetId="0" hidden="1">'EJEC FINAN Trimestral'!$B$7:$S$18</definedName>
    <definedName name="_xlnm.Print_Area" localSheetId="0">'EJEC FINAN Trimestral'!$B$1:$Q$18</definedName>
    <definedName name="CATEGORIA_PRE_F11">'[1]Lista Desplegable F11'!$F$3:$F$93</definedName>
    <definedName name="_xlnm.Print_Titles" localSheetId="0">'EJEC FINAN Trimestral'!$1:$5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B11" i="1" l="1"/>
  <c r="B12" i="1" s="1"/>
  <c r="B13" i="1" s="1"/>
  <c r="B14" i="1" s="1"/>
  <c r="M18" i="1" l="1"/>
  <c r="O18" i="1" s="1"/>
  <c r="P18" i="1" s="1"/>
  <c r="H15" i="1"/>
  <c r="M16" i="1"/>
  <c r="F15" i="1"/>
  <c r="L15" i="1"/>
  <c r="K15" i="1"/>
  <c r="J15" i="1"/>
  <c r="M11" i="1"/>
  <c r="M10" i="1"/>
  <c r="N10" i="1" s="1"/>
  <c r="B9" i="1"/>
  <c r="B10" i="1" s="1"/>
  <c r="B16" i="1" s="1"/>
  <c r="B17" i="1" s="1"/>
  <c r="B18" i="1" s="1"/>
  <c r="M8" i="1"/>
  <c r="L7" i="1"/>
  <c r="K7" i="1"/>
  <c r="K6" i="1" l="1"/>
  <c r="J7" i="1"/>
  <c r="J6" i="1" s="1"/>
  <c r="Q8" i="1"/>
  <c r="Q11" i="1"/>
  <c r="M9" i="1"/>
  <c r="O9" i="1" s="1"/>
  <c r="P9" i="1" s="1"/>
  <c r="N11" i="1"/>
  <c r="M12" i="1"/>
  <c r="O12" i="1" s="1"/>
  <c r="P12" i="1" s="1"/>
  <c r="M14" i="1"/>
  <c r="Q14" i="1" s="1"/>
  <c r="L6" i="1"/>
  <c r="I15" i="1"/>
  <c r="O8" i="1"/>
  <c r="P8" i="1" s="1"/>
  <c r="O16" i="1"/>
  <c r="N8" i="1"/>
  <c r="Q10" i="1"/>
  <c r="Q18" i="1"/>
  <c r="O10" i="1"/>
  <c r="P10" i="1" s="1"/>
  <c r="O11" i="1"/>
  <c r="P11" i="1" s="1"/>
  <c r="N16" i="1"/>
  <c r="M17" i="1"/>
  <c r="M15" i="1" s="1"/>
  <c r="H7" i="1"/>
  <c r="I7" i="1"/>
  <c r="Q16" i="1"/>
  <c r="N18" i="1"/>
  <c r="F7" i="1"/>
  <c r="M13" i="1"/>
  <c r="O13" i="1" s="1"/>
  <c r="P13" i="1" s="1"/>
  <c r="G15" i="1"/>
  <c r="G6" i="1" s="1"/>
  <c r="N12" i="1" l="1"/>
  <c r="Q12" i="1"/>
  <c r="I6" i="1"/>
  <c r="O14" i="1"/>
  <c r="P14" i="1" s="1"/>
  <c r="N14" i="1"/>
  <c r="N9" i="1"/>
  <c r="Q9" i="1"/>
  <c r="Q13" i="1"/>
  <c r="N15" i="1"/>
  <c r="F6" i="1"/>
  <c r="O17" i="1"/>
  <c r="P17" i="1" s="1"/>
  <c r="Q17" i="1"/>
  <c r="Q15" i="1" s="1"/>
  <c r="N17" i="1"/>
  <c r="H6" i="1"/>
  <c r="P16" i="1"/>
  <c r="N13" i="1"/>
  <c r="M7" i="1"/>
  <c r="Q7" i="1" s="1"/>
  <c r="M6" i="1" l="1"/>
  <c r="N6" i="1" s="1"/>
  <c r="O7" i="1"/>
  <c r="P7" i="1" s="1"/>
  <c r="N7" i="1"/>
  <c r="O15" i="1"/>
  <c r="P15" i="1" s="1"/>
  <c r="Q6" i="1" l="1"/>
  <c r="O6" i="1"/>
  <c r="P6" i="1" s="1"/>
</calcChain>
</file>

<file path=xl/sharedStrings.xml><?xml version="1.0" encoding="utf-8"?>
<sst xmlns="http://schemas.openxmlformats.org/spreadsheetml/2006/main" count="44" uniqueCount="36">
  <si>
    <t>Anexo 1</t>
  </si>
  <si>
    <t>Nro</t>
  </si>
  <si>
    <t>CÓDIGO</t>
  </si>
  <si>
    <t>TIPO DE INVERSIÓN</t>
  </si>
  <si>
    <t>EJECUCIÓN HASTA EL 2019 (B)</t>
  </si>
  <si>
    <t>AÑO 2020</t>
  </si>
  <si>
    <t>EJECUCIÓN ACUMULADA</t>
  </si>
  <si>
    <t>SALDO POR EJECUTAR
(A - E)</t>
  </si>
  <si>
    <t xml:space="preserve">PIM
(C) </t>
  </si>
  <si>
    <t>1er Trim</t>
  </si>
  <si>
    <t>2do Trim</t>
  </si>
  <si>
    <t>3er Trim</t>
  </si>
  <si>
    <t>4to Trim</t>
  </si>
  <si>
    <t>Ejecución
(D)</t>
  </si>
  <si>
    <t>Avance %
(D/C)</t>
  </si>
  <si>
    <t>Total
(E=B+D)</t>
  </si>
  <si>
    <t>Avance %
(E/A)</t>
  </si>
  <si>
    <t>MINISTERIO DE ECONOMÍA Y FINANZAS</t>
  </si>
  <si>
    <t>Oficina General de Administración (OGA - MEF)</t>
  </si>
  <si>
    <t>Oficina General de Inversiones y Proyectos (OGIP - MEF)</t>
  </si>
  <si>
    <t>IOARR</t>
  </si>
  <si>
    <t>NOMBRE DEL PROYECTO 1/.</t>
  </si>
  <si>
    <r>
      <rPr>
        <b/>
        <sz val="11"/>
        <color theme="1"/>
        <rFont val="Arial Narrow"/>
        <family val="2"/>
      </rPr>
      <t>Nota:</t>
    </r>
    <r>
      <rPr>
        <sz val="11"/>
        <color theme="1"/>
        <rFont val="Arial Narrow"/>
        <family val="2"/>
      </rPr>
      <t xml:space="preserve">
</t>
    </r>
    <r>
      <rPr>
        <b/>
        <sz val="11"/>
        <color theme="1"/>
        <rFont val="Arial Narrow"/>
        <family val="2"/>
      </rPr>
      <t>1/</t>
    </r>
    <r>
      <rPr>
        <sz val="11"/>
        <color theme="1"/>
        <rFont val="Arial Narrow"/>
        <family val="2"/>
      </rPr>
      <t xml:space="preserve">. </t>
    </r>
    <r>
      <rPr>
        <sz val="11"/>
        <rFont val="Arial Narrow"/>
        <family val="2"/>
      </rPr>
      <t>Inversiones del MEF que cuentan con PIM al II Trimestre del 2020.</t>
    </r>
    <r>
      <rPr>
        <sz val="11"/>
        <color theme="1"/>
        <rFont val="Arial Narrow"/>
        <family val="2"/>
      </rPr>
      <t xml:space="preserve">
</t>
    </r>
    <r>
      <rPr>
        <b/>
        <sz val="11"/>
        <color theme="1"/>
        <rFont val="Arial Narrow"/>
        <family val="2"/>
      </rPr>
      <t>A/.</t>
    </r>
    <r>
      <rPr>
        <sz val="11"/>
        <color theme="1"/>
        <rFont val="Arial Narrow"/>
        <family val="2"/>
      </rPr>
      <t xml:space="preserve"> Según Banco de Inversiones al 06 de julio 2020.
</t>
    </r>
    <r>
      <rPr>
        <b/>
        <sz val="11"/>
        <color theme="1"/>
        <rFont val="Arial Narrow"/>
        <family val="2"/>
      </rPr>
      <t>C/.</t>
    </r>
    <r>
      <rPr>
        <sz val="11"/>
        <color theme="1"/>
        <rFont val="Arial Narrow"/>
        <family val="2"/>
      </rPr>
      <t xml:space="preserve">  No se consideran estudios de pre inversión por S/ 2 500 000.
</t>
    </r>
    <r>
      <rPr>
        <b/>
        <sz val="11"/>
        <color theme="1"/>
        <rFont val="Arial Narrow"/>
        <family val="2"/>
      </rPr>
      <t>Fuente:</t>
    </r>
    <r>
      <rPr>
        <sz val="11"/>
        <color theme="1"/>
        <rFont val="Arial Narrow"/>
        <family val="2"/>
      </rPr>
      <t xml:space="preserve"> 
Reporte de Consulta Amigable (Mensual)  - Portal de Transparencia Económica. Cifras al 30 de junio 2020
</t>
    </r>
    <r>
      <rPr>
        <b/>
        <sz val="11"/>
        <color theme="1"/>
        <rFont val="Arial Narrow"/>
        <family val="2"/>
      </rPr>
      <t/>
    </r>
  </si>
  <si>
    <t>INVERSIÓN AUTORIZADA
(A)</t>
  </si>
  <si>
    <t>MEJORAMIENTO DE LA CONTINUIDAD DE SERVICIOS DEL MINISTERIO DE ECONOMIA Y FINANZAS LIMA</t>
  </si>
  <si>
    <t>Proyecto de Inversión</t>
  </si>
  <si>
    <t>ADQUISICIÓN DE ASCENSORES EN EL(LA)  SEDE CENTRAL DEL MINISTERIO DE ECONOMÍA Y FINANZAS EN LA LOCALIDAD LIMA, DISTRITO DE LIMA, PROVINCIA LIMA, DEPARTAMENTO LIMA</t>
  </si>
  <si>
    <t>REPOSICIÓN DE LOS EQUIPOS DE COMUNICACIÓN PARA EL SERVICIO DE ACCESO A LA RED DE DATOS DEL MINISTERIO DE ECONOMÍA Y FINANZAS</t>
  </si>
  <si>
    <t>REFORZAMIENTO ESTRUCTURAL DE EDIFICIO PÚBLICO; EN EL(LA) MINISTERIO DE ECONOMÍA Y FINANZAS EN LA LOCALIDAD LIMA, DISTRITO DE LIMA, PROVINCIA LIMA, DEPARTAMENTO LIMA</t>
  </si>
  <si>
    <t>MEJORAMIENTO Y AMPLIACION DE LA SEDE CENTRAL DEL TRIBUNAL FISCAL DEL MINISTERIO DE ECONOMÍA Y FINANZAS LIMA DEL DISTRITO DE LIMA - PROVINCIA DE LIMA - DEPARTAMENTO DE LIMA</t>
  </si>
  <si>
    <t>ADQUISICION DE SERVIDOR, SISTEMA DE ALMACENAMIENTO (STORAGE), CONMUTADORES, LIBRERIA DE CINTAS, ACCESORIO PARA DATA CENTER, SOFTWARE  Y COMPUTADORA DE ESCRITORIO; EN EL(LA) OFICINA GENERAL DE TECNOLOGÍAS DE LA INFORMACIÓN DEL MINISTERIO DE ECONOMÍA Y FINANZAS EN LA LOCALIDAD LIMA, DISTRITO DE LIMA, PROVINCIA LIMA, DEPARTAMENTO LIMA</t>
  </si>
  <si>
    <t>ADQUISICION DE COMPUTADORA; EN EL(LA) ÓRGANOS Y UNIDADES ORGÁNICAS QUE BRINDAN SERVICIOS MISIONALES, EN EL MINISTERIO DE ECONOMÍA Y FINANZAS EN LA LOCALIDAD LIMA, DISTRITO DE LIMA, PROVINCIA LIMA, DEPARTAMENTO LIMA</t>
  </si>
  <si>
    <t>MEJORAMIENTO DEL SERVICIO DE INFORMACION PRESUPUESTARIA DE PLANILLAS DEL SECTOR PUBLICO</t>
  </si>
  <si>
    <t>MEJORAMIENTO DE LA GESTION DE LA POLITICA DE INGRESOS PUBLICOS CON ENFASIS EN LA RECAUDACION TRIBUTARIA MUNICIPAL</t>
  </si>
  <si>
    <t>MEJORAMIENTO DE LA GESTION DE LA INVERSION PUBLICA</t>
  </si>
  <si>
    <t>EJECUCIÓN FINANCIERA DE PROYECTOS DE INVERSIÓN E IOARR, CARTERA DE INVERSIONES 2020 - Al II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</si>
</sst>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#,##0.0"/>
    <numFmt numFmtId="165" formatCode="_ * #,##0.0_ ;_ * \-#,##0.0_ ;_ * &quot;-&quot;??_ ;_ @_ "/>
    <numFmt numFmtId="166" formatCode="#,##0\ _€"/>
    <numFmt numFmtId="167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3" fontId="3" fillId="4" borderId="2" xfId="0" applyNumberFormat="1" applyFont="1" applyFill="1" applyBorder="1" applyAlignment="1">
      <alignment vertical="center" wrapText="1"/>
    </xf>
    <xf numFmtId="3" fontId="3" fillId="4" borderId="2" xfId="2" applyNumberFormat="1" applyFont="1" applyFill="1" applyBorder="1" applyAlignment="1">
      <alignment vertical="center" wrapText="1"/>
    </xf>
    <xf numFmtId="164" fontId="3" fillId="4" borderId="2" xfId="2" applyNumberFormat="1" applyFont="1" applyFill="1" applyBorder="1" applyAlignment="1">
      <alignment vertical="center" wrapText="1"/>
    </xf>
    <xf numFmtId="3" fontId="3" fillId="4" borderId="2" xfId="1" applyNumberFormat="1" applyFont="1" applyFill="1" applyBorder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166" fontId="2" fillId="2" borderId="0" xfId="0" applyNumberFormat="1" applyFont="1" applyFill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3" fontId="3" fillId="3" borderId="2" xfId="1" applyNumberFormat="1" applyFont="1" applyFill="1" applyBorder="1" applyAlignment="1">
      <alignment vertical="center" wrapText="1"/>
    </xf>
    <xf numFmtId="164" fontId="3" fillId="3" borderId="2" xfId="2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165" fontId="2" fillId="2" borderId="2" xfId="1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vertical="center" wrapText="1"/>
    </xf>
    <xf numFmtId="3" fontId="3" fillId="3" borderId="2" xfId="2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167" fontId="2" fillId="2" borderId="0" xfId="0" applyNumberFormat="1" applyFont="1" applyFill="1" applyAlignment="1">
      <alignment vertical="center" wrapText="1"/>
    </xf>
    <xf numFmtId="164" fontId="3" fillId="3" borderId="2" xfId="2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vertical="center" wrapText="1"/>
    </xf>
    <xf numFmtId="164" fontId="2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ged/Users/ichahua.consultor.bi/AppData/Local/Microsoft/Windows/Temporary%20Internet%20Files/Content.Outlook/TSAYMKU4/Ficha%20N%2011-GNy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s"/>
      <sheetName val="Indicaciones"/>
      <sheetName val="Diccionario"/>
      <sheetName val="Lista Desplegable F11"/>
      <sheetName val="SOPORTE"/>
      <sheetName val="Hoja2"/>
      <sheetName val="LISTA"/>
      <sheetName val="Hoja3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>1. GOBIERNO NACIONAL</v>
          </cell>
          <cell r="F3" t="str">
            <v>0001. PROGRAMA ARTICULADO NUTRICIONAL</v>
          </cell>
        </row>
        <row r="4">
          <cell r="F4" t="str">
            <v>0002. SALUD MATERNO NEONATAL</v>
          </cell>
        </row>
        <row r="5">
          <cell r="F5" t="str">
            <v>0016. TBC-VIH/SIDA</v>
          </cell>
        </row>
        <row r="6">
          <cell r="F6" t="str">
            <v>0017. ENFERMEDADES METAXENICAS Y ZOONOSIS</v>
          </cell>
        </row>
        <row r="7">
          <cell r="F7" t="str">
            <v>0018. ENFERMEDADES NO TRANSMISIBLES</v>
          </cell>
        </row>
        <row r="8">
          <cell r="F8" t="str">
            <v>0024. PREVENCION Y CONTROL DEL CANCER</v>
          </cell>
        </row>
        <row r="9">
          <cell r="F9" t="str">
            <v>0030. REDUCCION DE DELITOS Y FALTAS QUE AFECTAN LA SEGURIDAD CIUDADANA</v>
          </cell>
        </row>
        <row r="10">
          <cell r="F10" t="str">
            <v>0031. REDUCCION DEL TRAFICO ILICITO DE DROGAS</v>
          </cell>
        </row>
        <row r="11">
          <cell r="F11" t="str">
            <v>0032. LUCHA CONTRA EL TERRORISMO</v>
          </cell>
        </row>
        <row r="12">
          <cell r="F12" t="str">
            <v>0034. CONTRATACIONES PUBLICAS EFICIENTES</v>
          </cell>
        </row>
        <row r="13">
          <cell r="F13" t="str">
            <v>0036. GESTION INTEGRAL DE RESIDUOS SOLIDOS</v>
          </cell>
        </row>
        <row r="14">
          <cell r="F14" t="str">
            <v>0039. MEJORA DE LA SANIDAD ANIMAL</v>
          </cell>
        </row>
        <row r="15">
          <cell r="F15" t="str">
            <v>0040. MEJORA Y MANTENIMIENTO DE LA SANIDAD VEGETAL</v>
          </cell>
        </row>
        <row r="16">
          <cell r="F16" t="str">
            <v>0041. MEJORA DE LA INOCUIDAD AGROALIMENTARIA</v>
          </cell>
        </row>
        <row r="17">
          <cell r="F17" t="str">
            <v>0042. APROVECHAMIENTO DE LOS RECURSOS HIDRICOS PARA USO AGRARIO</v>
          </cell>
        </row>
        <row r="18">
          <cell r="F18" t="str">
            <v>0046. ACCESO Y USO DE LA ELECTRIFICACION RURAL</v>
          </cell>
        </row>
        <row r="19">
          <cell r="F19" t="str">
            <v>0047. ACCESO Y USO ADECUADO DE LOS SERVICIOS PUBLICOS DE TELECOMUNICACIONES E INFORMACION ASOCIADOS</v>
          </cell>
        </row>
        <row r="20">
          <cell r="F20" t="str">
            <v>0048. PREVENCION Y ATENCION DE INCENDIOS, EMERGENCIAS MEDICAS, RESCATES Y OTROS</v>
          </cell>
        </row>
        <row r="21">
          <cell r="F21" t="str">
            <v>0049. PROGRAMA NACIONAL DE APOYO DIRECTO A LOS MAS POBRES</v>
          </cell>
        </row>
        <row r="22">
          <cell r="F22" t="str">
            <v>0051. PREVENCION Y TRATAMIENTO DEL CONSUMO DE DROGAS</v>
          </cell>
        </row>
        <row r="23">
          <cell r="F23" t="str">
            <v>0057. CONSERVACION DE LA DIVERSIDAD BIOLOGICA Y APROVECHAMIENTO SOSTENIBLE DE LOS RECURSOS NATURALES EN AREA NATURAL PROTEGIDA</v>
          </cell>
        </row>
        <row r="24">
          <cell r="F24" t="str">
            <v>0058. ACCESO DE LA POBLACION A LA PROPIEDAD PREDIAL FORMALIZADA</v>
          </cell>
        </row>
        <row r="25">
          <cell r="F25" t="str">
            <v>0062. OPTIMIZACION DE LA POLITICA DE PROTECCION Y ATENCION A LAS COMUNIDADES PERUANAS EN EL EXTERIOR</v>
          </cell>
        </row>
        <row r="26">
          <cell r="F26" t="str">
            <v>0065. APROVECHAMIENTO DE LAS OPORTUNIDADES COMERCIALES BRINDADAS POR LOS PRINCIPALES SOCIOS COMERCIALES DEL PERU</v>
          </cell>
        </row>
        <row r="27">
          <cell r="F27" t="str">
            <v>0066. FORMACION UNIVERSITARIA DE PREGRADO</v>
          </cell>
        </row>
        <row r="28">
          <cell r="F28" t="str">
            <v>0067. CELERIDAD EN LOS PROCESOS JUDICIALES DE FAMILIA</v>
          </cell>
        </row>
        <row r="29">
          <cell r="F29" t="str">
            <v>0068. REDUCCION DE VULNERABILIDAD Y ATENCION DE EMERGENCIAS POR DESASTRES</v>
          </cell>
        </row>
        <row r="30">
          <cell r="F30" t="str">
            <v>0072. PROGRAMA DE DESARROLLO ALTERNATIVO INTEGRAL Y SOSTENIBLE - PIRDAIS</v>
          </cell>
        </row>
        <row r="31">
          <cell r="F31" t="str">
            <v>0073. PROGRAMA PARA LA GENERACION DEL EMPLEO SOCIAL INCLUSIVO - TRABAJA PERU</v>
          </cell>
        </row>
        <row r="32">
          <cell r="F32" t="str">
            <v>0074. GESTION INTEGRADA Y EFECTIVA DEL CONTROL DE OFERTA DE DROGAS EN EL PERU</v>
          </cell>
        </row>
        <row r="33">
          <cell r="F33" t="str">
            <v>0079. ACCESO DE LA POBLACION A LA IDENTIDAD</v>
          </cell>
        </row>
        <row r="34">
          <cell r="F34" t="str">
            <v>0080. LUCHA CONTRA LA VIOLENCIA FAMILIAR</v>
          </cell>
        </row>
        <row r="35">
          <cell r="F35" t="str">
            <v>0082. PROGRAMA NACIONAL DE SANEAMIENTO URBANO</v>
          </cell>
        </row>
        <row r="36">
          <cell r="F36" t="str">
            <v>0083. PROGRAMA NACIONAL DE SANEAMIENTO RURAL</v>
          </cell>
        </row>
        <row r="37">
          <cell r="F37" t="str">
            <v>0086. MEJORA DE LOS SERVICIOS DEL SISTEMA DE JUSTICIA PENAL</v>
          </cell>
        </row>
        <row r="38">
          <cell r="F38" t="str">
            <v>0087. INCREMENTO DE LA COMPETIVIDAD DEL SECTOR ARTESANIA</v>
          </cell>
        </row>
        <row r="39">
          <cell r="F39" t="str">
            <v xml:space="preserve">0089. REDUCCION DE LA DEGRADACION DE LOS SUELOS AGRARIOS </v>
          </cell>
        </row>
        <row r="40">
          <cell r="F40" t="str">
            <v>0090. LOGROS DE APRENDIZAJE DE ESTUDIANTES DE LA EDUCACION BASICA REGULAR</v>
          </cell>
        </row>
        <row r="41">
          <cell r="F41" t="str">
            <v xml:space="preserve">0091. INCREMENTO EN EL ACCESO DE LA POBLACION DE 3 A 16 AÑOS A LOS SERVICIOS EDUCATIVOS PUBLICOS DE LA EDUCACION BASICA REGULAR </v>
          </cell>
        </row>
        <row r="42">
          <cell r="F42" t="str">
            <v>0093. DESARROLLO PRODUCTIVO DE LAS EMPRESAS</v>
          </cell>
        </row>
        <row r="43">
          <cell r="F43" t="str">
            <v>0094. ORDENAMIENTO Y DESARROLLO DE LA ACUICULTURA</v>
          </cell>
        </row>
        <row r="44">
          <cell r="F44" t="str">
            <v>0095. FORTALECIMIENTO DE LA PESCA ARTESANAL</v>
          </cell>
        </row>
        <row r="45">
          <cell r="F45" t="str">
            <v>0096. GESTION DE LA CALIDAD DEL AIRE</v>
          </cell>
        </row>
        <row r="46">
          <cell r="F46" t="str">
            <v>0097. PROGRAMA NACIONAL DE ASISTENCIA SOLIDARIA PENSION 65</v>
          </cell>
        </row>
        <row r="47">
          <cell r="F47" t="str">
            <v>0098. CUNA MAS</v>
          </cell>
        </row>
        <row r="48">
          <cell r="F48" t="str">
            <v>0099. CELERIDAD DE LOS PROCESOS JUDICIALES LABORALES</v>
          </cell>
        </row>
        <row r="49">
          <cell r="F49" t="str">
            <v>0101. INCREMENTO DE LA PRACTICA DE ACTIVIDADES FISICAS, DEPORTIVAS Y RECREATIVAS EN LA POBLACION PERUANA</v>
          </cell>
        </row>
        <row r="50">
          <cell r="F50" t="str">
            <v>0103. FORTALECIMIENTO DE LAS CONDICIONES LABORALES</v>
          </cell>
        </row>
        <row r="51">
          <cell r="F51" t="str">
            <v>0104. REDUCCION DE LA MORTALIDAD POR EMERGENCIAS Y URGENCIAS MEDICAS</v>
          </cell>
        </row>
        <row r="52">
          <cell r="F52" t="str">
            <v>0106. INCLUSION DE NIÑOS, NIÑAS Y JOVENES CON DISCAPACIDAD EN LA EDUCACION BASICA Y TECNICO PRODUCTIVA</v>
          </cell>
        </row>
        <row r="53">
          <cell r="F53" t="str">
            <v>0107. MEJORA DE  LA FORMACION EN CARRERAS DOCENTES EN INSTITUTOS DE EDUCACION SUPERIOR NO UNIVERSITARIA</v>
          </cell>
        </row>
        <row r="54">
          <cell r="F54" t="str">
            <v>0109. NUESTRAS CIUDADES</v>
          </cell>
        </row>
        <row r="55">
          <cell r="F55" t="str">
            <v>0110. FISCALIZACION ADUANERA</v>
          </cell>
        </row>
        <row r="56">
          <cell r="F56" t="str">
            <v>0111. APOYO AL HABITAT RURAL</v>
          </cell>
        </row>
        <row r="57">
          <cell r="F57" t="str">
            <v>0113. SERVICIOS REGISTRALES ACCESIBLES Y OPORTUNOS CON COBERTURA UNIVERSAL</v>
          </cell>
        </row>
        <row r="58">
          <cell r="F58" t="str">
            <v>0114. PROTECCION AL CONSUMIDOR</v>
          </cell>
        </row>
        <row r="59">
          <cell r="F59" t="str">
            <v>0115. PROGRAMA NACIONAL DE ALIMENTACION ESCOLAR</v>
          </cell>
        </row>
        <row r="60">
          <cell r="F60" t="str">
            <v>0116. MEJORAMIENTO DE LA EMPLEABILIDAD E INSERCION LABORAL-PROEMPLEO</v>
          </cell>
        </row>
        <row r="61">
          <cell r="F61" t="str">
            <v>0117. ATENCION OPORTUNA DE NIÑAS, NIÑOS Y ADOLESCENTES EN PRESUNTO ESTADO DE ABANDONO</v>
          </cell>
        </row>
        <row r="62">
          <cell r="F62" t="str">
            <v>0118. ACCESO DE HOGARES RURALES CON ECONOMIAS DE SUBSISTENCIA A MERCADOS LOCALES - HAKU WIÑAY</v>
          </cell>
        </row>
        <row r="63">
          <cell r="F63" t="str">
            <v>0119. CELERIDAD EN LOS PROCESOS JUDICIALES CIVIL-COMERCIAL</v>
          </cell>
        </row>
        <row r="64">
          <cell r="F64" t="str">
            <v>0120. REMEDIACION DE PASIVOS AMBIENTALES MINEROS</v>
          </cell>
        </row>
        <row r="65">
          <cell r="F65" t="str">
            <v>0121. MEJORA DE LA ARTICULACION DE PEQUEÑOS PRODUCTORES AL MERCADO</v>
          </cell>
        </row>
        <row r="66">
          <cell r="F66" t="str">
            <v>0122. ACCESO Y PERMANENCIA DE POBLACION CON ALTO RENDIMIENTO ACADEMICO A UNA EDUCACION SUPERIOR DE CALIDAD</v>
          </cell>
        </row>
        <row r="67">
          <cell r="F67" t="str">
            <v>0123. MEJORA DE LAS COMPETENCIAS DE LA POBLACION PENITENCIARIA PARA SU REINSERCION SOCIAL POSITIVA</v>
          </cell>
        </row>
        <row r="68">
          <cell r="F68" t="str">
            <v>0124. MEJORA DE LA PROVISIÓN DE LOS SERVICIOS DE TELECOMUNICACIONES</v>
          </cell>
        </row>
        <row r="69">
          <cell r="F69" t="str">
            <v>0125. MEJORA DE LA EFICIENCIA DE LOS PROCESOS ELECTORALES E INCREMENTO DE LA PARTICIPACION POLITICA DE LA CIUDADANIA</v>
          </cell>
        </row>
        <row r="70">
          <cell r="F70" t="str">
            <v>0126. FORMALIZACION MINERA DE LA PEQUEÑA MINERIA Y MINERIA ARTESANAL</v>
          </cell>
        </row>
        <row r="71">
          <cell r="F71" t="str">
            <v>0127. MEJORA DE LA COMPETITIVIDAD DE LOS DESTINOS TURISTICOS</v>
          </cell>
        </row>
        <row r="72">
          <cell r="F72" t="str">
            <v>0128. REDUCCION DE LA MINERIA ILEGAL</v>
          </cell>
        </row>
        <row r="73">
          <cell r="F73" t="str">
            <v>0129. PREVENCION Y MANEJO DE CONDICIONES SECUNDARIAS DE SALUD EN PERSONAS CON DISCAPACIDAD</v>
          </cell>
        </row>
        <row r="74">
          <cell r="F74" t="str">
            <v>0130. COMPETITIVIDAD Y APROVECHAMIENTO SOSTENIBLE DE LOS RECURSOS FORESTALES Y DE LA FAUNA SILVESTRE</v>
          </cell>
        </row>
        <row r="75">
          <cell r="F75" t="str">
            <v>0131. CONTROL Y PREVENCION EN SALUD MENTAL</v>
          </cell>
        </row>
        <row r="76">
          <cell r="F76" t="str">
            <v>0132. PUESTA EN VALOR Y USO SOCIAL DEL PATRIMONIO CULTURAL</v>
          </cell>
        </row>
        <row r="77">
          <cell r="F77" t="str">
            <v>0133. FORTALECIMIENTO DE LA POLITICA EXTERIOR Y DE LA ACCION DIPLOMATICA</v>
          </cell>
        </row>
        <row r="78">
          <cell r="F78" t="str">
            <v>0134. PROMOCION DE LA INVERSION PRIVADA</v>
          </cell>
        </row>
        <row r="79">
          <cell r="F79" t="str">
            <v>0135. MEJORA DE LAS CAPACIDADES MILITARES PARA LA DEFENSA Y EL DESARROLLO NACIONAL</v>
          </cell>
        </row>
        <row r="80">
          <cell r="F80" t="str">
            <v>0137. DESARROLLO DE LA CIENCIA, TECNOLOGIA E INNOVACION TECNOLOGICA</v>
          </cell>
        </row>
        <row r="81">
          <cell r="F81" t="str">
            <v>0138. REDUCCION DEL COSTO, TIEMPO E INSEGURIDAD EN EL SISTEMA DE TRANSPORTE</v>
          </cell>
        </row>
        <row r="82">
          <cell r="F82" t="str">
            <v>0139. DISMINUCION DE LA INCIDENCIA DE LOS CONFLICTOS, PROTESTAS Y MOVILIZACIONES SOCIALES VIOLENTAS QUE ALTERAN EL ORDEN PUBLICO</v>
          </cell>
        </row>
        <row r="83">
          <cell r="F83" t="str">
            <v>0140. DESARROLLO Y PROMOCION DE LAS ARTES E INDUSTRIAS CULTURALES</v>
          </cell>
        </row>
        <row r="84">
          <cell r="F84" t="str">
            <v>0141. PROTECCION DE LA PROPIEDAD INTELECTUAL</v>
          </cell>
        </row>
        <row r="85">
          <cell r="F85" t="str">
            <v>0142. ACCESO DE PERSONAS ADULTAS MAYORES A SERVICIOS ESPECIALIZADOS</v>
          </cell>
        </row>
        <row r="86">
          <cell r="F86" t="str">
            <v>0143. CELERIDAD, PREDICTIBILIDAD Y ACCCESO DE LOS PROCESOS JUDICIALES TRIBUTARIOS, ADUANEROS Y DE TEMAS DE MERCADO</v>
          </cell>
        </row>
        <row r="87">
          <cell r="F87" t="str">
            <v>0144. CONSERVACION Y USO SOSTENIBLE DE ECOSISTEMAS PARA LA PROVISION DE SERVICIOS ECOSISTEMICOS</v>
          </cell>
        </row>
        <row r="88">
          <cell r="F88" t="str">
            <v>0145. MEJORA DE LA CALIDAD DEL SERVICIO ELECTRICO</v>
          </cell>
        </row>
        <row r="89">
          <cell r="F89" t="str">
            <v>0146. ACCESO DE LAS FAMILIAS A VIVIENDA Y ENTORNO URBANO ADECUADO</v>
          </cell>
        </row>
        <row r="90">
          <cell r="F90" t="str">
            <v>0147. FORTALECIMIENTO DE LA EDUCACION SUPERIOR TECNOLOGICA</v>
          </cell>
        </row>
        <row r="91">
          <cell r="F91" t="str">
            <v>0148. REDUCCION DEL TIEMPO, INSEGURIDAD Y COSTO AMBIENTAL EN EL TRANSPORTE URBANO</v>
          </cell>
        </row>
        <row r="92">
          <cell r="F92" t="str">
            <v>9001. ACCIONES CENTRALES</v>
          </cell>
        </row>
        <row r="93">
          <cell r="F93" t="str">
            <v>9002. ASIGNACIONES PRESUPUESTARIAS QUE NO RESULTAN EN PRODUCTOS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Z19"/>
  <sheetViews>
    <sheetView tabSelected="1" zoomScale="90" zoomScaleNormal="90" zoomScaleSheetLayoutView="55" workbookViewId="0">
      <selection activeCell="M7" sqref="M7"/>
    </sheetView>
  </sheetViews>
  <sheetFormatPr baseColWidth="10" defaultRowHeight="15.75" customHeight="1" x14ac:dyDescent="0.25"/>
  <cols>
    <col min="1" max="1" width="1.7109375" style="1" customWidth="1"/>
    <col min="2" max="2" width="4" style="1" customWidth="1"/>
    <col min="3" max="3" width="8.42578125" style="1" bestFit="1" customWidth="1"/>
    <col min="4" max="4" width="57.140625" style="1" customWidth="1"/>
    <col min="5" max="5" width="14.28515625" style="1" customWidth="1"/>
    <col min="6" max="7" width="12.7109375" style="11" customWidth="1"/>
    <col min="8" max="8" width="10.7109375" style="11" customWidth="1"/>
    <col min="9" max="10" width="10.85546875" style="11" customWidth="1"/>
    <col min="11" max="11" width="12.140625" style="11" hidden="1" customWidth="1"/>
    <col min="12" max="12" width="12.42578125" style="11" hidden="1" customWidth="1"/>
    <col min="13" max="13" width="13.7109375" style="11" customWidth="1"/>
    <col min="14" max="14" width="10.7109375" style="27" customWidth="1"/>
    <col min="15" max="15" width="12.7109375" style="11" customWidth="1"/>
    <col min="16" max="16" width="10.7109375" style="27" customWidth="1"/>
    <col min="17" max="17" width="12.7109375" style="11" customWidth="1"/>
    <col min="18" max="18" width="11.28515625" style="1" customWidth="1"/>
    <col min="19" max="19" width="11.85546875" style="1" customWidth="1"/>
    <col min="20" max="20" width="7.5703125" style="1" customWidth="1"/>
    <col min="21" max="21" width="7.7109375" style="1" customWidth="1"/>
    <col min="22" max="22" width="7.85546875" style="1" customWidth="1"/>
    <col min="23" max="23" width="9.7109375" style="1" customWidth="1"/>
    <col min="24" max="24" width="6.5703125" style="1" customWidth="1"/>
    <col min="25" max="25" width="7" style="1" customWidth="1"/>
    <col min="26" max="26" width="7.85546875" style="1" customWidth="1"/>
    <col min="27" max="27" width="7.7109375" style="1" customWidth="1"/>
    <col min="28" max="28" width="11" style="1" customWidth="1"/>
    <col min="29" max="29" width="6.7109375" style="1" customWidth="1"/>
    <col min="30" max="16384" width="11.42578125" style="1"/>
  </cols>
  <sheetData>
    <row r="1" spans="1:26" ht="15.7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26" ht="18.75" customHeight="1" x14ac:dyDescent="0.25">
      <c r="B2" s="29" t="s">
        <v>35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26" ht="9.75" customHeight="1" x14ac:dyDescent="0.25">
      <c r="B3" s="2"/>
      <c r="C3" s="2"/>
      <c r="D3" s="2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26" ht="18" customHeight="1" x14ac:dyDescent="0.25">
      <c r="B4" s="30" t="s">
        <v>1</v>
      </c>
      <c r="C4" s="30" t="s">
        <v>2</v>
      </c>
      <c r="D4" s="30" t="s">
        <v>21</v>
      </c>
      <c r="E4" s="31" t="s">
        <v>3</v>
      </c>
      <c r="F4" s="33" t="s">
        <v>23</v>
      </c>
      <c r="G4" s="33" t="s">
        <v>4</v>
      </c>
      <c r="H4" s="30" t="s">
        <v>5</v>
      </c>
      <c r="I4" s="30"/>
      <c r="J4" s="30"/>
      <c r="K4" s="30"/>
      <c r="L4" s="30"/>
      <c r="M4" s="30"/>
      <c r="N4" s="30"/>
      <c r="O4" s="33" t="s">
        <v>6</v>
      </c>
      <c r="P4" s="33"/>
      <c r="Q4" s="39" t="s">
        <v>7</v>
      </c>
    </row>
    <row r="5" spans="1:26" ht="35.25" customHeight="1" x14ac:dyDescent="0.25">
      <c r="B5" s="30"/>
      <c r="C5" s="30"/>
      <c r="D5" s="30"/>
      <c r="E5" s="32"/>
      <c r="F5" s="33"/>
      <c r="G5" s="33"/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5" t="s">
        <v>14</v>
      </c>
      <c r="O5" s="4" t="s">
        <v>15</v>
      </c>
      <c r="P5" s="5" t="s">
        <v>16</v>
      </c>
      <c r="Q5" s="40"/>
    </row>
    <row r="6" spans="1:26" ht="17.25" customHeight="1" x14ac:dyDescent="0.25">
      <c r="A6" s="6"/>
      <c r="B6" s="35" t="s">
        <v>17</v>
      </c>
      <c r="C6" s="36"/>
      <c r="D6" s="36"/>
      <c r="E6" s="36"/>
      <c r="F6" s="7">
        <f t="shared" ref="F6:M6" si="0">SUM(F7,F15)</f>
        <v>473973904.68000001</v>
      </c>
      <c r="G6" s="7">
        <f t="shared" si="0"/>
        <v>58797637</v>
      </c>
      <c r="H6" s="7">
        <f t="shared" si="0"/>
        <v>98277925</v>
      </c>
      <c r="I6" s="7">
        <f t="shared" si="0"/>
        <v>2475622</v>
      </c>
      <c r="J6" s="7">
        <f t="shared" si="0"/>
        <v>2479447</v>
      </c>
      <c r="K6" s="7">
        <f t="shared" si="0"/>
        <v>0</v>
      </c>
      <c r="L6" s="7">
        <f t="shared" si="0"/>
        <v>0</v>
      </c>
      <c r="M6" s="8">
        <f t="shared" si="0"/>
        <v>4955069</v>
      </c>
      <c r="N6" s="9">
        <f>IF(H6&gt;0,(M6/H6)*100,"-.-")</f>
        <v>5.0418941995366717</v>
      </c>
      <c r="O6" s="10">
        <f>+G6+M6</f>
        <v>63752706</v>
      </c>
      <c r="P6" s="9">
        <f t="shared" ref="P6:P18" si="1">(O6/F6)*100</f>
        <v>13.450678480504569</v>
      </c>
      <c r="Q6" s="10">
        <f>+F6-G6-M6</f>
        <v>410221198.68000001</v>
      </c>
      <c r="R6" s="11"/>
      <c r="S6" s="12"/>
    </row>
    <row r="7" spans="1:26" ht="17.25" customHeight="1" x14ac:dyDescent="0.25">
      <c r="A7" s="6"/>
      <c r="B7" s="13"/>
      <c r="C7" s="37" t="s">
        <v>18</v>
      </c>
      <c r="D7" s="38"/>
      <c r="E7" s="38"/>
      <c r="F7" s="14">
        <f>SUM(F8:F14)</f>
        <v>143110815.81</v>
      </c>
      <c r="G7" s="14">
        <f>SUM(G8:G14)</f>
        <v>40235243</v>
      </c>
      <c r="H7" s="14">
        <f>SUM(H8:H14)</f>
        <v>51800711</v>
      </c>
      <c r="I7" s="14">
        <f>SUM(I8:I14)</f>
        <v>274293</v>
      </c>
      <c r="J7" s="14">
        <f>SUM(J8:J14)</f>
        <v>0</v>
      </c>
      <c r="K7" s="14">
        <f>SUM(K8:K13)</f>
        <v>0</v>
      </c>
      <c r="L7" s="14">
        <f>SUM(L8:L13)</f>
        <v>0</v>
      </c>
      <c r="M7" s="14">
        <f>SUM(M8:M14)</f>
        <v>274293</v>
      </c>
      <c r="N7" s="15">
        <f>IF(H7&gt;0,(M7/H7)*100,"-.-")</f>
        <v>0.52951589795746234</v>
      </c>
      <c r="O7" s="14">
        <f>+G7+M7</f>
        <v>40509536</v>
      </c>
      <c r="P7" s="15">
        <f t="shared" si="1"/>
        <v>28.306411203596365</v>
      </c>
      <c r="Q7" s="14">
        <f>+F7-G7-M7</f>
        <v>102601279.81</v>
      </c>
      <c r="R7" s="11"/>
      <c r="S7" s="12"/>
    </row>
    <row r="8" spans="1:26" ht="33" x14ac:dyDescent="0.25">
      <c r="A8" s="6"/>
      <c r="B8" s="16">
        <v>1</v>
      </c>
      <c r="C8" s="16">
        <v>2193685</v>
      </c>
      <c r="D8" s="17" t="s">
        <v>24</v>
      </c>
      <c r="E8" s="18" t="s">
        <v>25</v>
      </c>
      <c r="F8" s="19">
        <v>29629451.359999999</v>
      </c>
      <c r="G8" s="19">
        <v>13511160</v>
      </c>
      <c r="H8" s="19">
        <v>7090932</v>
      </c>
      <c r="I8" s="19">
        <v>0</v>
      </c>
      <c r="J8" s="19">
        <v>0</v>
      </c>
      <c r="K8" s="19"/>
      <c r="L8" s="19"/>
      <c r="M8" s="20">
        <f t="shared" ref="M8:M12" si="2">SUM(I8:L8)</f>
        <v>0</v>
      </c>
      <c r="N8" s="15">
        <f>IF(H8&gt;0,(M8/H8)*100,"-.-")</f>
        <v>0</v>
      </c>
      <c r="O8" s="21">
        <f>+G8+M8</f>
        <v>13511160</v>
      </c>
      <c r="P8" s="15">
        <f>(O8/F8)*100</f>
        <v>45.600439359603449</v>
      </c>
      <c r="Q8" s="21">
        <f>+F8-G8-K8</f>
        <v>16118291.359999999</v>
      </c>
      <c r="R8" s="12"/>
      <c r="S8" s="12"/>
      <c r="T8" s="11"/>
      <c r="U8" s="22"/>
      <c r="V8" s="22"/>
      <c r="W8" s="22"/>
      <c r="X8" s="22"/>
      <c r="Y8" s="22"/>
      <c r="Z8" s="22"/>
    </row>
    <row r="9" spans="1:26" ht="49.5" x14ac:dyDescent="0.25">
      <c r="A9" s="6"/>
      <c r="B9" s="16">
        <f>1+B8</f>
        <v>2</v>
      </c>
      <c r="C9" s="16">
        <v>2359928</v>
      </c>
      <c r="D9" s="17" t="s">
        <v>26</v>
      </c>
      <c r="E9" s="18" t="s">
        <v>20</v>
      </c>
      <c r="F9" s="19">
        <v>2320213.35</v>
      </c>
      <c r="G9" s="19">
        <v>0</v>
      </c>
      <c r="H9" s="19">
        <v>1021256</v>
      </c>
      <c r="I9" s="19">
        <v>0</v>
      </c>
      <c r="J9" s="19">
        <v>0</v>
      </c>
      <c r="K9" s="19"/>
      <c r="L9" s="19"/>
      <c r="M9" s="20">
        <f t="shared" si="2"/>
        <v>0</v>
      </c>
      <c r="N9" s="15">
        <f t="shared" ref="N9:N18" si="3">IF(H9&gt;0,(M9/H9)*100,"-.-")</f>
        <v>0</v>
      </c>
      <c r="O9" s="21">
        <f>+G9+M9</f>
        <v>0</v>
      </c>
      <c r="P9" s="15">
        <f t="shared" si="1"/>
        <v>0</v>
      </c>
      <c r="Q9" s="21">
        <f t="shared" ref="Q9:Q12" si="4">+F9-G9-M9</f>
        <v>2320213.35</v>
      </c>
      <c r="R9" s="12"/>
      <c r="S9" s="12"/>
      <c r="T9" s="11"/>
      <c r="U9" s="22"/>
      <c r="V9" s="22"/>
      <c r="W9" s="22"/>
      <c r="X9" s="22"/>
      <c r="Y9" s="22"/>
      <c r="Z9" s="22"/>
    </row>
    <row r="10" spans="1:26" ht="49.5" x14ac:dyDescent="0.25">
      <c r="A10" s="6"/>
      <c r="B10" s="16">
        <f>1+B9</f>
        <v>3</v>
      </c>
      <c r="C10" s="16">
        <v>2379466</v>
      </c>
      <c r="D10" s="17" t="s">
        <v>27</v>
      </c>
      <c r="E10" s="18" t="s">
        <v>20</v>
      </c>
      <c r="F10" s="19">
        <v>5201332.18</v>
      </c>
      <c r="G10" s="19">
        <v>3769840</v>
      </c>
      <c r="H10" s="19">
        <v>522406</v>
      </c>
      <c r="I10" s="19">
        <v>0</v>
      </c>
      <c r="J10" s="19">
        <v>0</v>
      </c>
      <c r="K10" s="19"/>
      <c r="L10" s="19"/>
      <c r="M10" s="20">
        <f t="shared" si="2"/>
        <v>0</v>
      </c>
      <c r="N10" s="15">
        <f t="shared" si="3"/>
        <v>0</v>
      </c>
      <c r="O10" s="21">
        <f t="shared" ref="O10:O18" si="5">+G10+M10</f>
        <v>3769840</v>
      </c>
      <c r="P10" s="15">
        <f t="shared" si="1"/>
        <v>72.478354958671375</v>
      </c>
      <c r="Q10" s="21">
        <f t="shared" si="4"/>
        <v>1431492.1799999997</v>
      </c>
      <c r="R10" s="12"/>
      <c r="S10" s="12"/>
      <c r="T10" s="11"/>
      <c r="U10" s="22"/>
      <c r="V10" s="22"/>
      <c r="W10" s="22"/>
      <c r="X10" s="22"/>
      <c r="Y10" s="22"/>
      <c r="Z10" s="22"/>
    </row>
    <row r="11" spans="1:26" ht="66" x14ac:dyDescent="0.25">
      <c r="A11" s="6"/>
      <c r="B11" s="16">
        <f t="shared" ref="B11:B14" si="6">1+B10</f>
        <v>4</v>
      </c>
      <c r="C11" s="16">
        <v>2424326</v>
      </c>
      <c r="D11" s="17" t="s">
        <v>28</v>
      </c>
      <c r="E11" s="18" t="s">
        <v>20</v>
      </c>
      <c r="F11" s="19">
        <v>33066045.050000001</v>
      </c>
      <c r="G11" s="19">
        <v>0</v>
      </c>
      <c r="H11" s="19">
        <v>7468113</v>
      </c>
      <c r="I11" s="19">
        <v>0</v>
      </c>
      <c r="J11" s="19">
        <v>0</v>
      </c>
      <c r="K11" s="19"/>
      <c r="L11" s="19"/>
      <c r="M11" s="20">
        <f t="shared" si="2"/>
        <v>0</v>
      </c>
      <c r="N11" s="15">
        <f>IF(H11&gt;0,(M11/H11)*100,"-.-")</f>
        <v>0</v>
      </c>
      <c r="O11" s="21">
        <f>+G11+M11</f>
        <v>0</v>
      </c>
      <c r="P11" s="23">
        <f>(O11/F11)*100</f>
        <v>0</v>
      </c>
      <c r="Q11" s="21">
        <f t="shared" si="4"/>
        <v>33066045.050000001</v>
      </c>
      <c r="R11" s="12"/>
      <c r="S11" s="12"/>
      <c r="T11" s="11"/>
      <c r="U11" s="22"/>
      <c r="V11" s="22"/>
      <c r="W11" s="22"/>
      <c r="X11" s="22"/>
      <c r="Y11" s="22"/>
      <c r="Z11" s="22"/>
    </row>
    <row r="12" spans="1:26" ht="66" x14ac:dyDescent="0.25">
      <c r="A12" s="6"/>
      <c r="B12" s="16">
        <f t="shared" si="6"/>
        <v>5</v>
      </c>
      <c r="C12" s="16">
        <v>2431712</v>
      </c>
      <c r="D12" s="17" t="s">
        <v>29</v>
      </c>
      <c r="E12" s="18" t="s">
        <v>25</v>
      </c>
      <c r="F12" s="19">
        <v>36776497.920000002</v>
      </c>
      <c r="G12" s="19">
        <v>22954243</v>
      </c>
      <c r="H12" s="19">
        <v>1057695</v>
      </c>
      <c r="I12" s="19">
        <v>0</v>
      </c>
      <c r="J12" s="19">
        <v>0</v>
      </c>
      <c r="K12" s="19"/>
      <c r="L12" s="19"/>
      <c r="M12" s="20">
        <f t="shared" si="2"/>
        <v>0</v>
      </c>
      <c r="N12" s="15">
        <f>IF(H12&gt;0,(M12/H12)*100,"-.-")</f>
        <v>0</v>
      </c>
      <c r="O12" s="21">
        <f>+G12+M12</f>
        <v>22954243</v>
      </c>
      <c r="P12" s="23">
        <f>(O12/F12)*100</f>
        <v>62.415521591893864</v>
      </c>
      <c r="Q12" s="21">
        <f t="shared" si="4"/>
        <v>13822254.920000002</v>
      </c>
      <c r="R12" s="12"/>
      <c r="S12" s="12"/>
      <c r="T12" s="11"/>
      <c r="U12" s="22"/>
      <c r="V12" s="22"/>
      <c r="W12" s="22"/>
      <c r="X12" s="22"/>
      <c r="Y12" s="22"/>
      <c r="Z12" s="22"/>
    </row>
    <row r="13" spans="1:26" ht="115.5" x14ac:dyDescent="0.25">
      <c r="A13" s="6"/>
      <c r="B13" s="16">
        <f t="shared" si="6"/>
        <v>6</v>
      </c>
      <c r="C13" s="24">
        <v>2455051</v>
      </c>
      <c r="D13" s="17" t="s">
        <v>30</v>
      </c>
      <c r="E13" s="18" t="s">
        <v>20</v>
      </c>
      <c r="F13" s="19">
        <v>33931428.100000001</v>
      </c>
      <c r="G13" s="19">
        <v>0</v>
      </c>
      <c r="H13" s="19">
        <v>32454460</v>
      </c>
      <c r="I13" s="19">
        <v>0</v>
      </c>
      <c r="J13" s="19">
        <v>0</v>
      </c>
      <c r="K13" s="19"/>
      <c r="L13" s="19"/>
      <c r="M13" s="20">
        <f>SUM(I13:L13)</f>
        <v>0</v>
      </c>
      <c r="N13" s="15">
        <f>IF(H13&gt;0,(M13/H13)*100,"-.-")</f>
        <v>0</v>
      </c>
      <c r="O13" s="21">
        <f>+G13+M13</f>
        <v>0</v>
      </c>
      <c r="P13" s="23">
        <f>(O13/F13)*100</f>
        <v>0</v>
      </c>
      <c r="Q13" s="21">
        <f>+F13-G13-M13</f>
        <v>33931428.100000001</v>
      </c>
      <c r="R13" s="12"/>
      <c r="S13" s="12"/>
      <c r="T13" s="11"/>
      <c r="U13" s="22"/>
      <c r="V13" s="22"/>
      <c r="W13" s="22"/>
      <c r="X13" s="22"/>
      <c r="Y13" s="22"/>
      <c r="Z13" s="22"/>
    </row>
    <row r="14" spans="1:26" ht="82.5" x14ac:dyDescent="0.25">
      <c r="A14" s="6"/>
      <c r="B14" s="16">
        <f t="shared" si="6"/>
        <v>7</v>
      </c>
      <c r="C14" s="25">
        <v>2466626</v>
      </c>
      <c r="D14" s="17" t="s">
        <v>31</v>
      </c>
      <c r="E14" s="18" t="s">
        <v>20</v>
      </c>
      <c r="F14" s="19">
        <v>2185847.85</v>
      </c>
      <c r="G14" s="19">
        <v>0</v>
      </c>
      <c r="H14" s="19">
        <v>2185849</v>
      </c>
      <c r="I14" s="19">
        <v>274293</v>
      </c>
      <c r="J14" s="19">
        <v>0</v>
      </c>
      <c r="K14" s="19"/>
      <c r="L14" s="19"/>
      <c r="M14" s="20">
        <f>SUM(I14:L14)</f>
        <v>274293</v>
      </c>
      <c r="N14" s="15">
        <f>IF(H14&gt;0,(M14/H14)*100,"-.-")</f>
        <v>12.548579522190234</v>
      </c>
      <c r="O14" s="21">
        <f>+G14+M14</f>
        <v>274293</v>
      </c>
      <c r="P14" s="23">
        <f>(O14/F14)*100</f>
        <v>12.548586124144002</v>
      </c>
      <c r="Q14" s="21">
        <f>+F14-G14-M14</f>
        <v>1911554.85</v>
      </c>
      <c r="R14" s="12"/>
      <c r="S14" s="12"/>
      <c r="T14" s="11"/>
      <c r="U14" s="22"/>
      <c r="V14" s="22"/>
      <c r="W14" s="22"/>
      <c r="X14" s="22"/>
      <c r="Y14" s="22"/>
      <c r="Z14" s="22"/>
    </row>
    <row r="15" spans="1:26" ht="16.5" x14ac:dyDescent="0.25">
      <c r="A15" s="6"/>
      <c r="B15" s="13"/>
      <c r="C15" s="37" t="s">
        <v>19</v>
      </c>
      <c r="D15" s="38"/>
      <c r="E15" s="38"/>
      <c r="F15" s="14">
        <f>SUM(F16:F18)</f>
        <v>330863088.87</v>
      </c>
      <c r="G15" s="14">
        <f>SUM(G16:G18)</f>
        <v>18562394</v>
      </c>
      <c r="H15" s="14">
        <f t="shared" ref="H15:Q15" si="7">SUM(H16:H18)</f>
        <v>46477214</v>
      </c>
      <c r="I15" s="14">
        <f t="shared" si="7"/>
        <v>2201329</v>
      </c>
      <c r="J15" s="14">
        <f t="shared" si="7"/>
        <v>2479447</v>
      </c>
      <c r="K15" s="14">
        <f t="shared" si="7"/>
        <v>0</v>
      </c>
      <c r="L15" s="14">
        <f t="shared" si="7"/>
        <v>0</v>
      </c>
      <c r="M15" s="14">
        <f t="shared" si="7"/>
        <v>4680776</v>
      </c>
      <c r="N15" s="15">
        <f t="shared" si="3"/>
        <v>10.071120011625482</v>
      </c>
      <c r="O15" s="14">
        <f t="shared" si="7"/>
        <v>23243170</v>
      </c>
      <c r="P15" s="15">
        <f t="shared" si="1"/>
        <v>7.0250114871932761</v>
      </c>
      <c r="Q15" s="14">
        <f t="shared" si="7"/>
        <v>307619918.87</v>
      </c>
      <c r="R15" s="12"/>
      <c r="S15" s="12"/>
      <c r="U15" s="22"/>
      <c r="V15" s="22"/>
      <c r="W15" s="22"/>
      <c r="X15" s="22"/>
      <c r="Y15" s="22"/>
      <c r="Z15" s="22"/>
    </row>
    <row r="16" spans="1:26" ht="33" x14ac:dyDescent="0.25">
      <c r="A16" s="6"/>
      <c r="B16" s="16">
        <f>1+B14</f>
        <v>8</v>
      </c>
      <c r="C16" s="16">
        <v>2190226</v>
      </c>
      <c r="D16" s="17" t="s">
        <v>32</v>
      </c>
      <c r="E16" s="18" t="s">
        <v>25</v>
      </c>
      <c r="F16" s="19">
        <v>115874988.83</v>
      </c>
      <c r="G16" s="19">
        <v>9634963</v>
      </c>
      <c r="H16" s="19">
        <v>15363465</v>
      </c>
      <c r="I16" s="19">
        <v>0</v>
      </c>
      <c r="J16" s="19">
        <v>0</v>
      </c>
      <c r="K16" s="19"/>
      <c r="L16" s="19"/>
      <c r="M16" s="20">
        <f>SUM(I16:L16)</f>
        <v>0</v>
      </c>
      <c r="N16" s="15">
        <f t="shared" si="3"/>
        <v>0</v>
      </c>
      <c r="O16" s="26">
        <f t="shared" si="5"/>
        <v>9634963</v>
      </c>
      <c r="P16" s="15">
        <f t="shared" si="1"/>
        <v>8.3149634768340199</v>
      </c>
      <c r="Q16" s="21">
        <f t="shared" ref="Q16:Q18" si="8">+F16-G16-M16</f>
        <v>106240025.83</v>
      </c>
      <c r="R16" s="12"/>
      <c r="S16" s="12"/>
      <c r="T16" s="11"/>
      <c r="U16" s="22"/>
      <c r="V16" s="22"/>
      <c r="W16" s="22"/>
      <c r="X16" s="22"/>
      <c r="Y16" s="22"/>
      <c r="Z16" s="22"/>
    </row>
    <row r="17" spans="1:26" ht="49.5" x14ac:dyDescent="0.25">
      <c r="A17" s="6"/>
      <c r="B17" s="16">
        <f>1+B16</f>
        <v>9</v>
      </c>
      <c r="C17" s="16">
        <v>2194717</v>
      </c>
      <c r="D17" s="17" t="s">
        <v>33</v>
      </c>
      <c r="E17" s="18" t="s">
        <v>25</v>
      </c>
      <c r="F17" s="19">
        <v>33488099.039999999</v>
      </c>
      <c r="G17" s="19">
        <v>3701951</v>
      </c>
      <c r="H17" s="19">
        <v>2417500</v>
      </c>
      <c r="I17" s="19">
        <v>97830</v>
      </c>
      <c r="J17" s="19">
        <v>271068</v>
      </c>
      <c r="K17" s="19"/>
      <c r="L17" s="19"/>
      <c r="M17" s="20">
        <f>SUM(I17:L17)</f>
        <v>368898</v>
      </c>
      <c r="N17" s="15">
        <f t="shared" si="3"/>
        <v>15.259482936918303</v>
      </c>
      <c r="O17" s="26">
        <f t="shared" si="5"/>
        <v>4070849</v>
      </c>
      <c r="P17" s="15">
        <f t="shared" si="1"/>
        <v>12.156106547396307</v>
      </c>
      <c r="Q17" s="21">
        <f t="shared" si="8"/>
        <v>29417250.039999999</v>
      </c>
      <c r="R17" s="12"/>
      <c r="S17" s="12"/>
      <c r="T17" s="11"/>
      <c r="U17" s="22"/>
      <c r="V17" s="22"/>
      <c r="W17" s="22"/>
      <c r="X17" s="22"/>
      <c r="Y17" s="22"/>
      <c r="Z17" s="22"/>
    </row>
    <row r="18" spans="1:26" ht="33" x14ac:dyDescent="0.25">
      <c r="A18" s="6"/>
      <c r="B18" s="16">
        <f>1+B17</f>
        <v>10</v>
      </c>
      <c r="C18" s="16">
        <v>2359961</v>
      </c>
      <c r="D18" s="17" t="s">
        <v>34</v>
      </c>
      <c r="E18" s="18" t="s">
        <v>25</v>
      </c>
      <c r="F18" s="19">
        <v>181500001</v>
      </c>
      <c r="G18" s="19">
        <v>5225480</v>
      </c>
      <c r="H18" s="19">
        <v>28696249</v>
      </c>
      <c r="I18" s="19">
        <v>2103499</v>
      </c>
      <c r="J18" s="19">
        <v>2208379</v>
      </c>
      <c r="K18" s="19"/>
      <c r="L18" s="19"/>
      <c r="M18" s="20">
        <f>SUM(I18:L18)</f>
        <v>4311878</v>
      </c>
      <c r="N18" s="15">
        <f t="shared" si="3"/>
        <v>15.025928998594903</v>
      </c>
      <c r="O18" s="26">
        <f t="shared" si="5"/>
        <v>9537358</v>
      </c>
      <c r="P18" s="15">
        <f t="shared" si="1"/>
        <v>5.2547426707727674</v>
      </c>
      <c r="Q18" s="21">
        <f t="shared" si="8"/>
        <v>171962643</v>
      </c>
      <c r="R18" s="12"/>
      <c r="S18" s="12"/>
      <c r="T18" s="11"/>
      <c r="U18" s="22"/>
      <c r="V18" s="22"/>
      <c r="W18" s="22"/>
      <c r="X18" s="22"/>
      <c r="Y18" s="22"/>
      <c r="Z18" s="22"/>
    </row>
    <row r="19" spans="1:26" ht="123" customHeight="1" x14ac:dyDescent="0.25">
      <c r="B19" s="34" t="s">
        <v>22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</sheetData>
  <mergeCells count="15">
    <mergeCell ref="B19:Q19"/>
    <mergeCell ref="B6:E6"/>
    <mergeCell ref="C7:E7"/>
    <mergeCell ref="C15:E15"/>
    <mergeCell ref="H4:N4"/>
    <mergeCell ref="O4:P4"/>
    <mergeCell ref="Q4:Q5"/>
    <mergeCell ref="B1:Q1"/>
    <mergeCell ref="B2:Q2"/>
    <mergeCell ref="B4:B5"/>
    <mergeCell ref="C4:C5"/>
    <mergeCell ref="D4:D5"/>
    <mergeCell ref="E4:E5"/>
    <mergeCell ref="F4:F5"/>
    <mergeCell ref="G4:G5"/>
  </mergeCells>
  <conditionalFormatting sqref="C9">
    <cfRule type="duplicateValues" dxfId="13" priority="56"/>
  </conditionalFormatting>
  <conditionalFormatting sqref="C10">
    <cfRule type="duplicateValues" dxfId="12" priority="54"/>
  </conditionalFormatting>
  <conditionalFormatting sqref="C11">
    <cfRule type="duplicateValues" dxfId="11" priority="39"/>
  </conditionalFormatting>
  <conditionalFormatting sqref="C11">
    <cfRule type="duplicateValues" dxfId="10" priority="38"/>
  </conditionalFormatting>
  <conditionalFormatting sqref="C7">
    <cfRule type="duplicateValues" dxfId="9" priority="21"/>
  </conditionalFormatting>
  <conditionalFormatting sqref="C7">
    <cfRule type="duplicateValues" dxfId="8" priority="22"/>
  </conditionalFormatting>
  <conditionalFormatting sqref="C15">
    <cfRule type="duplicateValues" dxfId="7" priority="19"/>
  </conditionalFormatting>
  <conditionalFormatting sqref="C15">
    <cfRule type="duplicateValues" dxfId="6" priority="20"/>
  </conditionalFormatting>
  <conditionalFormatting sqref="C12">
    <cfRule type="duplicateValues" dxfId="5" priority="10"/>
  </conditionalFormatting>
  <conditionalFormatting sqref="C12">
    <cfRule type="duplicateValues" dxfId="4" priority="9"/>
  </conditionalFormatting>
  <conditionalFormatting sqref="C13:C14">
    <cfRule type="duplicateValues" dxfId="3" priority="4"/>
  </conditionalFormatting>
  <conditionalFormatting sqref="C13:C14">
    <cfRule type="duplicateValues" dxfId="2" priority="3"/>
  </conditionalFormatting>
  <conditionalFormatting sqref="C20:C1048576 C4:C5 C8 C16:C18">
    <cfRule type="duplicateValues" dxfId="1" priority="89"/>
  </conditionalFormatting>
  <conditionalFormatting sqref="C20:C1048576 C4:C6 C16:C18 C8:C10">
    <cfRule type="duplicateValues" dxfId="0" priority="95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9" fitToHeight="0" orientation="portrait" r:id="rId1"/>
  <ignoredErrors>
    <ignoredError sqref="M8:P10 M11:P14" formulaRange="1"/>
    <ignoredError sqref="Q8:Q10 Q15:Q18 Q11:Q14" formula="1"/>
    <ignoredError sqref="M15:P18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 FINAN Trimestral</vt:lpstr>
      <vt:lpstr>'EJEC FINAN Trimestral'!Área_de_impresión</vt:lpstr>
      <vt:lpstr>'EJEC FINAN Trimestral'!Títulos_a_imprimir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Arevalo Delgado, Christian</cp:lastModifiedBy>
  <cp:lastPrinted>2020-07-10T02:11:47Z</cp:lastPrinted>
  <dcterms:created xsi:type="dcterms:W3CDTF">2020-07-08T02:53:40Z</dcterms:created>
  <dcterms:modified xsi:type="dcterms:W3CDTF">2020-07-10T15:28:19Z</dcterms:modified>
</cp:coreProperties>
</file>