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Transparencia IV trimestre 2022\Diciembre 2022\"/>
    </mc:Choice>
  </mc:AlternateContent>
  <bookViews>
    <workbookView xWindow="-120" yWindow="-120" windowWidth="29040" windowHeight="15840"/>
  </bookViews>
  <sheets>
    <sheet name="A3 - EJEC FINAN Trimestral" sheetId="1" r:id="rId1"/>
  </sheets>
  <externalReferences>
    <externalReference r:id="rId2"/>
  </externalReferences>
  <definedNames>
    <definedName name="_xlnm._FilterDatabase" localSheetId="0" hidden="1">'A3 - EJEC FINAN Trimestral'!$A$7:$W$16</definedName>
    <definedName name="_xlnm.Print_Area" localSheetId="0">'A3 - EJEC FINAN Trimestral'!$B$1:$Q$17</definedName>
    <definedName name="CATEGORIA_PRE_F11">'[1]Lista Desplegable F11'!$F$3:$F$93</definedName>
    <definedName name="_xlnm.Print_Titles" localSheetId="0">'A3 - EJEC FINAN Trimestral'!$1:$5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H13" i="1"/>
  <c r="I13" i="1"/>
  <c r="M9" i="1"/>
  <c r="B9" i="1"/>
  <c r="B10" i="1" s="1"/>
  <c r="B11" i="1" s="1"/>
  <c r="B12" i="1" s="1"/>
  <c r="B14" i="1" s="1"/>
  <c r="B15" i="1" s="1"/>
  <c r="B16" i="1" s="1"/>
  <c r="K7" i="1"/>
  <c r="G7" i="1"/>
  <c r="F7" i="1"/>
  <c r="H7" i="1" l="1"/>
  <c r="H6" i="1" s="1"/>
  <c r="J7" i="1"/>
  <c r="M10" i="1"/>
  <c r="Q10" i="1" s="1"/>
  <c r="G13" i="1"/>
  <c r="G6" i="1" s="1"/>
  <c r="K13" i="1"/>
  <c r="K6" i="1" s="1"/>
  <c r="F13" i="1"/>
  <c r="F6" i="1" s="1"/>
  <c r="J13" i="1"/>
  <c r="M16" i="1"/>
  <c r="N16" i="1" s="1"/>
  <c r="I7" i="1"/>
  <c r="I6" i="1" s="1"/>
  <c r="O9" i="1"/>
  <c r="P9" i="1" s="1"/>
  <c r="M11" i="1"/>
  <c r="N11" i="1" s="1"/>
  <c r="M14" i="1"/>
  <c r="O14" i="1" s="1"/>
  <c r="M12" i="1"/>
  <c r="N12" i="1" s="1"/>
  <c r="M15" i="1"/>
  <c r="N15" i="1" s="1"/>
  <c r="N9" i="1"/>
  <c r="Q9" i="1"/>
  <c r="L7" i="1"/>
  <c r="L6" i="1" s="1"/>
  <c r="M8" i="1"/>
  <c r="O8" i="1" s="1"/>
  <c r="P8" i="1" s="1"/>
  <c r="O10" i="1" l="1"/>
  <c r="P10" i="1" s="1"/>
  <c r="N10" i="1"/>
  <c r="Q14" i="1"/>
  <c r="N14" i="1"/>
  <c r="O12" i="1"/>
  <c r="P12" i="1" s="1"/>
  <c r="Q16" i="1"/>
  <c r="O16" i="1"/>
  <c r="P16" i="1" s="1"/>
  <c r="O11" i="1"/>
  <c r="P11" i="1" s="1"/>
  <c r="Q11" i="1"/>
  <c r="Q12" i="1"/>
  <c r="M13" i="1"/>
  <c r="N13" i="1" s="1"/>
  <c r="Q15" i="1"/>
  <c r="J6" i="1"/>
  <c r="O15" i="1"/>
  <c r="P15" i="1" s="1"/>
  <c r="M7" i="1"/>
  <c r="N8" i="1"/>
  <c r="Q8" i="1"/>
  <c r="P14" i="1"/>
  <c r="Q13" i="1" l="1"/>
  <c r="O13" i="1"/>
  <c r="P13" i="1" s="1"/>
  <c r="M6" i="1"/>
  <c r="Q7" i="1"/>
  <c r="N7" i="1"/>
  <c r="O7" i="1"/>
  <c r="P7" i="1" s="1"/>
  <c r="O6" i="1" l="1"/>
  <c r="P6" i="1" s="1"/>
  <c r="N6" i="1"/>
  <c r="Q6" i="1"/>
</calcChain>
</file>

<file path=xl/sharedStrings.xml><?xml version="1.0" encoding="utf-8"?>
<sst xmlns="http://schemas.openxmlformats.org/spreadsheetml/2006/main" count="39" uniqueCount="33">
  <si>
    <t>Nro</t>
  </si>
  <si>
    <t>CÓDIGO</t>
  </si>
  <si>
    <t>NOMBRE DEL PROYECTO</t>
  </si>
  <si>
    <t>TIPO DE INVERSIÓN</t>
  </si>
  <si>
    <t xml:space="preserve">INVERSIÓN AUTORIZADA
(A) </t>
  </si>
  <si>
    <t>EJECUCIÓN HASTA EL 2021 (B)</t>
  </si>
  <si>
    <t>AÑO 2022</t>
  </si>
  <si>
    <t>EJECUCIÓN ACUMULADA</t>
  </si>
  <si>
    <t>SALDO POR EJECUTAR
(A - E)</t>
  </si>
  <si>
    <t xml:space="preserve">PIM
(C) </t>
  </si>
  <si>
    <t>1er Trim</t>
  </si>
  <si>
    <t>2do Trim</t>
  </si>
  <si>
    <t>3er Trim</t>
  </si>
  <si>
    <t>4to Trim</t>
  </si>
  <si>
    <t>Ejecución
(D)</t>
  </si>
  <si>
    <t>Avance %
(D/C)</t>
  </si>
  <si>
    <t>Total
(E=B+D)</t>
  </si>
  <si>
    <t>Avance %
(E/A)</t>
  </si>
  <si>
    <t>MINISTERIO DE ECONOMÍA Y FINANZAS</t>
  </si>
  <si>
    <t>Oficina General de Administración (OGA - MEF)</t>
  </si>
  <si>
    <t>Oficina General de Inversiones y Proyectos (OGIP - MEF)</t>
  </si>
  <si>
    <t>Proyecto de inversión</t>
  </si>
  <si>
    <t>IOARR</t>
  </si>
  <si>
    <t>2424326: REFORZAMIENTO ESTRUCTURAL DE EDIFICIO PUBLICO; EN EL(LA) MINISTERIO DE ECONOMIA Y FINANZAS EN LA LOCALIDAD LIMA, DISTRITO DE LIMA, PROVINCIA LIMA, DEPARTAMENTO LIMA</t>
  </si>
  <si>
    <t>2431712: MEJORAMIENTO Y AMPLIACION DE LA SEDE CENTRAL DEL TRIBUNAL FISCAL DEL MINISTERIO DE ECONOMIA Y FINANZAS LIMA DEL DISTRITO DE LIMA - PROVINCIA DE LIMA - DEPARTAMENTO DE LIMA</t>
  </si>
  <si>
    <t>2455051: ADQUISICION DE SERVIDOR, SISTEMA DE ALMACENAMIENTO (STORAGE), CONMUTADORES, LIBRERIA DE CINTAS, ACCESORIO PARA DATA CENTER, SOFTWARE Y COMPUTADORA DE ESCRITORIO; EN EL(LA) OFICINA GENERAL DE TECNOLOGIAS DE LA INFORMACION DEL MINISTERIO DE ECONOMIA Y FINANZAS EN LA LOCALIDAD LIMA, DISTRITO DE LIMA, PROVINCIA LIMA, DEPARTAMENTO LIMA</t>
  </si>
  <si>
    <t>2487753: ADQUISICION DE SOFTWARE Y SISTEMA DE INFORMACION; EN EL(LA) OFICINA GENERAL DE TECNOLOGIAS DE LA INFORMACION DISTRITO DE LIMA, PROVINCIA LIMA, DEPARTAMENTO LIMA</t>
  </si>
  <si>
    <t>2510338: ADQUISICION DE SOFTWARE; EN EL(LA) ORGANOS QUE BRINDAN SERVICIOS MISIONALES, PARA LA AUTOMATIZACION DE SERVICIOS, EN EL MINISTERIO DE ECONOMIA Y FINANZAS, DISTRITO DE LIMA, PROVINCIA LIMA, DEPARTAMENTO LIMA</t>
  </si>
  <si>
    <t>2194717: MEJORAMIENTO DE LA GESTION DE LA POLITICA DE INGRESOS PUBLICOS CON ENFASIS EN LA RECAUDACION TRIBUTARIA MUNICIPAL</t>
  </si>
  <si>
    <t>2359961: MEJORAMIENTO DE LA GESTION DE LA INVERSION PUBLICA</t>
  </si>
  <si>
    <t>2522012: MEJORAMIENTO DE LA ADMINISTRACION FINANCIERA DEL SECTOR PUBLICO (AFSP) A TRAVES DE LA TRANSFORMACION DIGITAL</t>
  </si>
  <si>
    <r>
      <rPr>
        <b/>
        <sz val="11"/>
        <color theme="1"/>
        <rFont val="Arial Narrow"/>
        <family val="2"/>
      </rPr>
      <t>Fuente:</t>
    </r>
    <r>
      <rPr>
        <sz val="11"/>
        <color theme="1"/>
        <rFont val="Arial Narrow"/>
        <family val="2"/>
      </rPr>
      <t xml:space="preserve"> Consulta de inversiones del Banco de Inversiones
(A) No se considera Estudios de Preinversion por S/ 2011566</t>
    </r>
  </si>
  <si>
    <t>EJECUCIÓN FINANCIERA DE PROYECTOS DE INVERSIÓN E IOARR, CARTERA DE INVERSIONES 2022 - PLIEGO MINISTERIO DE ECONOMIA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</si>
</sst>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0.0%"/>
    <numFmt numFmtId="165" formatCode="#,##0.0"/>
    <numFmt numFmtId="166" formatCode="_ * #,##0.0_ ;_ * \-#,##0.0_ ;_ * &quot;-&quot;??_ ;_ @_ 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justify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vertical="center" wrapText="1"/>
    </xf>
    <xf numFmtId="165" fontId="3" fillId="4" borderId="2" xfId="2" applyNumberFormat="1" applyFont="1" applyFill="1" applyBorder="1" applyAlignment="1">
      <alignment vertical="center" wrapText="1"/>
    </xf>
    <xf numFmtId="3" fontId="3" fillId="4" borderId="2" xfId="1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3" fontId="3" fillId="3" borderId="2" xfId="1" applyNumberFormat="1" applyFont="1" applyFill="1" applyBorder="1" applyAlignment="1">
      <alignment vertical="center" wrapText="1"/>
    </xf>
    <xf numFmtId="165" fontId="3" fillId="3" borderId="2" xfId="2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166" fontId="2" fillId="2" borderId="2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vertical="center" wrapText="1"/>
    </xf>
    <xf numFmtId="3" fontId="3" fillId="3" borderId="2" xfId="2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167" fontId="2" fillId="2" borderId="0" xfId="0" applyNumberFormat="1" applyFont="1" applyFill="1" applyAlignment="1">
      <alignment vertical="center" wrapText="1"/>
    </xf>
    <xf numFmtId="167" fontId="2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vertical="center" wrapText="1"/>
    </xf>
    <xf numFmtId="165" fontId="3" fillId="3" borderId="2" xfId="2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vertical="center" wrapText="1"/>
    </xf>
    <xf numFmtId="165" fontId="2" fillId="2" borderId="0" xfId="0" applyNumberFormat="1" applyFont="1" applyFill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ged/Users/ichahua.consultor.bi/AppData/Local/Microsoft/Windows/Temporary%20Internet%20Files/Content.Outlook/TSAYMKU4/Ficha%20N%2011-GNy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  <sheetName val="Indicaciones"/>
      <sheetName val="Diccionario"/>
      <sheetName val="Lista Desplegable F11"/>
      <sheetName val="SOPORTE"/>
      <sheetName val="Hoja2"/>
      <sheetName val="LISTA"/>
      <sheetName val="Hoja3"/>
      <sheetName val="Situaciòn Actual 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1. GOBIERNO NACIONAL</v>
          </cell>
          <cell r="F3" t="str">
            <v>0001. PROGRAMA ARTICULADO NUTRICIONAL</v>
          </cell>
        </row>
        <row r="4">
          <cell r="F4" t="str">
            <v>0002. SALUD MATERNO NEONATAL</v>
          </cell>
        </row>
        <row r="5">
          <cell r="F5" t="str">
            <v>0016. TBC-VIH/SIDA</v>
          </cell>
        </row>
        <row r="6">
          <cell r="F6" t="str">
            <v>0017. ENFERMEDADES METAXENICAS Y ZOONOSIS</v>
          </cell>
        </row>
        <row r="7">
          <cell r="F7" t="str">
            <v>0018. ENFERMEDADES NO TRANSMISIBLES</v>
          </cell>
        </row>
        <row r="8">
          <cell r="F8" t="str">
            <v>0024. PREVENCION Y CONTROL DEL CANCER</v>
          </cell>
        </row>
        <row r="9">
          <cell r="F9" t="str">
            <v>0030. REDUCCION DE DELITOS Y FALTAS QUE AFECTAN LA SEGURIDAD CIUDADANA</v>
          </cell>
        </row>
        <row r="10">
          <cell r="F10" t="str">
            <v>0031. REDUCCION DEL TRAFICO ILICITO DE DROGAS</v>
          </cell>
        </row>
        <row r="11">
          <cell r="F11" t="str">
            <v>0032. LUCHA CONTRA EL TERRORISMO</v>
          </cell>
        </row>
        <row r="12">
          <cell r="F12" t="str">
            <v>0034. CONTRATACIONES PUBLICAS EFICIENTES</v>
          </cell>
        </row>
        <row r="13">
          <cell r="F13" t="str">
            <v>0036. GESTION INTEGRAL DE RESIDUOS SOLIDOS</v>
          </cell>
        </row>
        <row r="14">
          <cell r="F14" t="str">
            <v>0039. MEJORA DE LA SANIDAD ANIMAL</v>
          </cell>
        </row>
        <row r="15">
          <cell r="F15" t="str">
            <v>0040. MEJORA Y MANTENIMIENTO DE LA SANIDAD VEGETAL</v>
          </cell>
        </row>
        <row r="16">
          <cell r="F16" t="str">
            <v>0041. MEJORA DE LA INOCUIDAD AGROALIMENTARIA</v>
          </cell>
        </row>
        <row r="17">
          <cell r="F17" t="str">
            <v>0042. APROVECHAMIENTO DE LOS RECURSOS HIDRICOS PARA USO AGRARIO</v>
          </cell>
        </row>
        <row r="18">
          <cell r="F18" t="str">
            <v>0046. ACCESO Y USO DE LA ELECTRIFICACION RURAL</v>
          </cell>
        </row>
        <row r="19">
          <cell r="F19" t="str">
            <v>0047. ACCESO Y USO ADECUADO DE LOS SERVICIOS PUBLICOS DE TELECOMUNICACIONES E INFORMACION ASOCIADOS</v>
          </cell>
        </row>
        <row r="20">
          <cell r="F20" t="str">
            <v>0048. PREVENCION Y ATENCION DE INCENDIOS, EMERGENCIAS MEDICAS, RESCATES Y OTROS</v>
          </cell>
        </row>
        <row r="21">
          <cell r="F21" t="str">
            <v>0049. PROGRAMA NACIONAL DE APOYO DIRECTO A LOS MAS POBRES</v>
          </cell>
        </row>
        <row r="22">
          <cell r="F22" t="str">
            <v>0051. PREVENCION Y TRATAMIENTO DEL CONSUMO DE DROGAS</v>
          </cell>
        </row>
        <row r="23">
          <cell r="F23" t="str">
            <v>0057. CONSERVACION DE LA DIVERSIDAD BIOLOGICA Y APROVECHAMIENTO SOSTENIBLE DE LOS RECURSOS NATURALES EN AREA NATURAL PROTEGIDA</v>
          </cell>
        </row>
        <row r="24">
          <cell r="F24" t="str">
            <v>0058. ACCESO DE LA POBLACION A LA PROPIEDAD PREDIAL FORMALIZADA</v>
          </cell>
        </row>
        <row r="25">
          <cell r="F25" t="str">
            <v>0062. OPTIMIZACION DE LA POLITICA DE PROTECCION Y ATENCION A LAS COMUNIDADES PERUANAS EN EL EXTERIOR</v>
          </cell>
        </row>
        <row r="26">
          <cell r="F26" t="str">
            <v>0065. APROVECHAMIENTO DE LAS OPORTUNIDADES COMERCIALES BRINDADAS POR LOS PRINCIPALES SOCIOS COMERCIALES DEL PERU</v>
          </cell>
        </row>
        <row r="27">
          <cell r="F27" t="str">
            <v>0066. FORMACION UNIVERSITARIA DE PREGRADO</v>
          </cell>
        </row>
        <row r="28">
          <cell r="F28" t="str">
            <v>0067. CELERIDAD EN LOS PROCESOS JUDICIALES DE FAMILIA</v>
          </cell>
        </row>
        <row r="29">
          <cell r="F29" t="str">
            <v>0068. REDUCCION DE VULNERABILIDAD Y ATENCION DE EMERGENCIAS POR DESASTRES</v>
          </cell>
        </row>
        <row r="30">
          <cell r="F30" t="str">
            <v>0072. PROGRAMA DE DESARROLLO ALTERNATIVO INTEGRAL Y SOSTENIBLE - PIRDAIS</v>
          </cell>
        </row>
        <row r="31">
          <cell r="F31" t="str">
            <v>0073. PROGRAMA PARA LA GENERACION DEL EMPLEO SOCIAL INCLUSIVO - TRABAJA PERU</v>
          </cell>
        </row>
        <row r="32">
          <cell r="F32" t="str">
            <v>0074. GESTION INTEGRADA Y EFECTIVA DEL CONTROL DE OFERTA DE DROGAS EN EL PERU</v>
          </cell>
        </row>
        <row r="33">
          <cell r="F33" t="str">
            <v>0079. ACCESO DE LA POBLACION A LA IDENTIDAD</v>
          </cell>
        </row>
        <row r="34">
          <cell r="F34" t="str">
            <v>0080. LUCHA CONTRA LA VIOLENCIA FAMILIAR</v>
          </cell>
        </row>
        <row r="35">
          <cell r="F35" t="str">
            <v>0082. PROGRAMA NACIONAL DE SANEAMIENTO URBANO</v>
          </cell>
        </row>
        <row r="36">
          <cell r="F36" t="str">
            <v>0083. PROGRAMA NACIONAL DE SANEAMIENTO RURAL</v>
          </cell>
        </row>
        <row r="37">
          <cell r="F37" t="str">
            <v>0086. MEJORA DE LOS SERVICIOS DEL SISTEMA DE JUSTICIA PENAL</v>
          </cell>
        </row>
        <row r="38">
          <cell r="F38" t="str">
            <v>0087. INCREMENTO DE LA COMPETIVIDAD DEL SECTOR ARTESANIA</v>
          </cell>
        </row>
        <row r="39">
          <cell r="F39" t="str">
            <v xml:space="preserve">0089. REDUCCION DE LA DEGRADACION DE LOS SUELOS AGRARIOS </v>
          </cell>
        </row>
        <row r="40">
          <cell r="F40" t="str">
            <v>0090. LOGROS DE APRENDIZAJE DE ESTUDIANTES DE LA EDUCACION BASICA REGULAR</v>
          </cell>
        </row>
        <row r="41">
          <cell r="F41" t="str">
            <v xml:space="preserve">0091. INCREMENTO EN EL ACCESO DE LA POBLACION DE 3 A 16 AÑOS A LOS SERVICIOS EDUCATIVOS PUBLICOS DE LA EDUCACION BASICA REGULAR </v>
          </cell>
        </row>
        <row r="42">
          <cell r="F42" t="str">
            <v>0093. DESARROLLO PRODUCTIVO DE LAS EMPRESAS</v>
          </cell>
        </row>
        <row r="43">
          <cell r="F43" t="str">
            <v>0094. ORDENAMIENTO Y DESARROLLO DE LA ACUICULTURA</v>
          </cell>
        </row>
        <row r="44">
          <cell r="F44" t="str">
            <v>0095. FORTALECIMIENTO DE LA PESCA ARTESANAL</v>
          </cell>
        </row>
        <row r="45">
          <cell r="F45" t="str">
            <v>0096. GESTION DE LA CALIDAD DEL AIRE</v>
          </cell>
        </row>
        <row r="46">
          <cell r="F46" t="str">
            <v>0097. PROGRAMA NACIONAL DE ASISTENCIA SOLIDARIA PENSION 65</v>
          </cell>
        </row>
        <row r="47">
          <cell r="F47" t="str">
            <v>0098. CUNA MAS</v>
          </cell>
        </row>
        <row r="48">
          <cell r="F48" t="str">
            <v>0099. CELERIDAD DE LOS PROCESOS JUDICIALES LABORALES</v>
          </cell>
        </row>
        <row r="49">
          <cell r="F49" t="str">
            <v>0101. INCREMENTO DE LA PRACTICA DE ACTIVIDADES FISICAS, DEPORTIVAS Y RECREATIVAS EN LA POBLACION PERUANA</v>
          </cell>
        </row>
        <row r="50">
          <cell r="F50" t="str">
            <v>0103. FORTALECIMIENTO DE LAS CONDICIONES LABORALES</v>
          </cell>
        </row>
        <row r="51">
          <cell r="F51" t="str">
            <v>0104. REDUCCION DE LA MORTALIDAD POR EMERGENCIAS Y URGENCIAS MEDICAS</v>
          </cell>
        </row>
        <row r="52">
          <cell r="F52" t="str">
            <v>0106. INCLUSION DE NIÑOS, NIÑAS Y JOVENES CON DISCAPACIDAD EN LA EDUCACION BASICA Y TECNICO PRODUCTIVA</v>
          </cell>
        </row>
        <row r="53">
          <cell r="F53" t="str">
            <v>0107. MEJORA DE  LA FORMACION EN CARRERAS DOCENTES EN INSTITUTOS DE EDUCACION SUPERIOR NO UNIVERSITARIA</v>
          </cell>
        </row>
        <row r="54">
          <cell r="F54" t="str">
            <v>0109. NUESTRAS CIUDADES</v>
          </cell>
        </row>
        <row r="55">
          <cell r="F55" t="str">
            <v>0110. FISCALIZACION ADUANERA</v>
          </cell>
        </row>
        <row r="56">
          <cell r="F56" t="str">
            <v>0111. APOYO AL HABITAT RURAL</v>
          </cell>
        </row>
        <row r="57">
          <cell r="F57" t="str">
            <v>0113. SERVICIOS REGISTRALES ACCESIBLES Y OPORTUNOS CON COBERTURA UNIVERSAL</v>
          </cell>
        </row>
        <row r="58">
          <cell r="F58" t="str">
            <v>0114. PROTECCION AL CONSUMIDOR</v>
          </cell>
        </row>
        <row r="59">
          <cell r="F59" t="str">
            <v>0115. PROGRAMA NACIONAL DE ALIMENTACION ESCOLAR</v>
          </cell>
        </row>
        <row r="60">
          <cell r="F60" t="str">
            <v>0116. MEJORAMIENTO DE LA EMPLEABILIDAD E INSERCION LABORAL-PROEMPLEO</v>
          </cell>
        </row>
        <row r="61">
          <cell r="F61" t="str">
            <v>0117. ATENCION OPORTUNA DE NIÑAS, NIÑOS Y ADOLESCENTES EN PRESUNTO ESTADO DE ABANDONO</v>
          </cell>
        </row>
        <row r="62">
          <cell r="F62" t="str">
            <v>0118. ACCESO DE HOGARES RURALES CON ECONOMIAS DE SUBSISTENCIA A MERCADOS LOCALES - HAKU WIÑAY</v>
          </cell>
        </row>
        <row r="63">
          <cell r="F63" t="str">
            <v>0119. CELERIDAD EN LOS PROCESOS JUDICIALES CIVIL-COMERCIAL</v>
          </cell>
        </row>
        <row r="64">
          <cell r="F64" t="str">
            <v>0120. REMEDIACION DE PASIVOS AMBIENTALES MINEROS</v>
          </cell>
        </row>
        <row r="65">
          <cell r="F65" t="str">
            <v>0121. MEJORA DE LA ARTICULACION DE PEQUEÑOS PRODUCTORES AL MERCADO</v>
          </cell>
        </row>
        <row r="66">
          <cell r="F66" t="str">
            <v>0122. ACCESO Y PERMANENCIA DE POBLACION CON ALTO RENDIMIENTO ACADEMICO A UNA EDUCACION SUPERIOR DE CALIDAD</v>
          </cell>
        </row>
        <row r="67">
          <cell r="F67" t="str">
            <v>0123. MEJORA DE LAS COMPETENCIAS DE LA POBLACION PENITENCIARIA PARA SU REINSERCION SOCIAL POSITIVA</v>
          </cell>
        </row>
        <row r="68">
          <cell r="F68" t="str">
            <v>0124. MEJORA DE LA PROVISIÓN DE LOS SERVICIOS DE TELECOMUNICACIONES</v>
          </cell>
        </row>
        <row r="69">
          <cell r="F69" t="str">
            <v>0125. MEJORA DE LA EFICIENCIA DE LOS PROCESOS ELECTORALES E INCREMENTO DE LA PARTICIPACION POLITICA DE LA CIUDADANIA</v>
          </cell>
        </row>
        <row r="70">
          <cell r="F70" t="str">
            <v>0126. FORMALIZACION MINERA DE LA PEQUEÑA MINERIA Y MINERIA ARTESANAL</v>
          </cell>
        </row>
        <row r="71">
          <cell r="F71" t="str">
            <v>0127. MEJORA DE LA COMPETITIVIDAD DE LOS DESTINOS TURISTICOS</v>
          </cell>
        </row>
        <row r="72">
          <cell r="F72" t="str">
            <v>0128. REDUCCION DE LA MINERIA ILEGAL</v>
          </cell>
        </row>
        <row r="73">
          <cell r="F73" t="str">
            <v>0129. PREVENCION Y MANEJO DE CONDICIONES SECUNDARIAS DE SALUD EN PERSONAS CON DISCAPACIDAD</v>
          </cell>
        </row>
        <row r="74">
          <cell r="F74" t="str">
            <v>0130. COMPETITIVIDAD Y APROVECHAMIENTO SOSTENIBLE DE LOS RECURSOS FORESTALES Y DE LA FAUNA SILVESTRE</v>
          </cell>
        </row>
        <row r="75">
          <cell r="F75" t="str">
            <v>0131. CONTROL Y PREVENCION EN SALUD MENTAL</v>
          </cell>
        </row>
        <row r="76">
          <cell r="F76" t="str">
            <v>0132. PUESTA EN VALOR Y USO SOCIAL DEL PATRIMONIO CULTURAL</v>
          </cell>
        </row>
        <row r="77">
          <cell r="F77" t="str">
            <v>0133. FORTALECIMIENTO DE LA POLITICA EXTERIOR Y DE LA ACCION DIPLOMATICA</v>
          </cell>
        </row>
        <row r="78">
          <cell r="F78" t="str">
            <v>0134. PROMOCION DE LA INVERSION PRIVADA</v>
          </cell>
        </row>
        <row r="79">
          <cell r="F79" t="str">
            <v>0135. MEJORA DE LAS CAPACIDADES MILITARES PARA LA DEFENSA Y EL DESARROLLO NACIONAL</v>
          </cell>
        </row>
        <row r="80">
          <cell r="F80" t="str">
            <v>0137. DESARROLLO DE LA CIENCIA, TECNOLOGIA E INNOVACION TECNOLOGICA</v>
          </cell>
        </row>
        <row r="81">
          <cell r="F81" t="str">
            <v>0138. REDUCCION DEL COSTO, TIEMPO E INSEGURIDAD EN EL SISTEMA DE TRANSPORTE</v>
          </cell>
        </row>
        <row r="82">
          <cell r="F82" t="str">
            <v>0139. DISMINUCION DE LA INCIDENCIA DE LOS CONFLICTOS, PROTESTAS Y MOVILIZACIONES SOCIALES VIOLENTAS QUE ALTERAN EL ORDEN PUBLICO</v>
          </cell>
        </row>
        <row r="83">
          <cell r="F83" t="str">
            <v>0140. DESARROLLO Y PROMOCION DE LAS ARTES E INDUSTRIAS CULTURALES</v>
          </cell>
        </row>
        <row r="84">
          <cell r="F84" t="str">
            <v>0141. PROTECCION DE LA PROPIEDAD INTELECTUAL</v>
          </cell>
        </row>
        <row r="85">
          <cell r="F85" t="str">
            <v>0142. ACCESO DE PERSONAS ADULTAS MAYORES A SERVICIOS ESPECIALIZADOS</v>
          </cell>
        </row>
        <row r="86">
          <cell r="F86" t="str">
            <v>0143. CELERIDAD, PREDICTIBILIDAD Y ACCCESO DE LOS PROCESOS JUDICIALES TRIBUTARIOS, ADUANEROS Y DE TEMAS DE MERCADO</v>
          </cell>
        </row>
        <row r="87">
          <cell r="F87" t="str">
            <v>0144. CONSERVACION Y USO SOSTENIBLE DE ECOSISTEMAS PARA LA PROVISION DE SERVICIOS ECOSISTEMICOS</v>
          </cell>
        </row>
        <row r="88">
          <cell r="F88" t="str">
            <v>0145. MEJORA DE LA CALIDAD DEL SERVICIO ELECTRICO</v>
          </cell>
        </row>
        <row r="89">
          <cell r="F89" t="str">
            <v>0146. ACCESO DE LAS FAMILIAS A VIVIENDA Y ENTORNO URBANO ADECUADO</v>
          </cell>
        </row>
        <row r="90">
          <cell r="F90" t="str">
            <v>0147. FORTALECIMIENTO DE LA EDUCACION SUPERIOR TECNOLOGICA</v>
          </cell>
        </row>
        <row r="91">
          <cell r="F91" t="str">
            <v>0148. REDUCCION DEL TIEMPO, INSEGURIDAD Y COSTO AMBIENTAL EN EL TRANSPORTE URBANO</v>
          </cell>
        </row>
        <row r="92">
          <cell r="F92" t="str">
            <v>9001. ACCIONES CENTRALES</v>
          </cell>
        </row>
        <row r="93">
          <cell r="F93" t="str">
            <v>9002. ASIGNACIONES PRESUPUESTARIAS QUE NO RESULTAN EN PRODUCTOS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U17"/>
  <sheetViews>
    <sheetView tabSelected="1" zoomScale="90" zoomScaleNormal="90" zoomScaleSheetLayoutView="55" workbookViewId="0">
      <pane ySplit="6" topLeftCell="A7" activePane="bottomLeft" state="frozenSplit"/>
      <selection pane="bottomLeft" activeCell="G9" sqref="G9"/>
    </sheetView>
  </sheetViews>
  <sheetFormatPr baseColWidth="10" defaultRowHeight="15.75" customHeight="1" x14ac:dyDescent="0.25"/>
  <cols>
    <col min="1" max="1" width="1.7109375" style="1" customWidth="1"/>
    <col min="2" max="2" width="4" style="1" customWidth="1"/>
    <col min="3" max="3" width="8.42578125" style="1" bestFit="1" customWidth="1"/>
    <col min="4" max="4" width="57.140625" style="1" customWidth="1"/>
    <col min="5" max="5" width="10.85546875" style="1" customWidth="1"/>
    <col min="6" max="7" width="12.7109375" style="24" customWidth="1"/>
    <col min="8" max="8" width="10.7109375" style="24" customWidth="1"/>
    <col min="9" max="10" width="10.85546875" style="24" customWidth="1"/>
    <col min="11" max="11" width="12.140625" style="24" customWidth="1"/>
    <col min="12" max="12" width="10.85546875" style="24" customWidth="1"/>
    <col min="13" max="13" width="13.7109375" style="24" customWidth="1"/>
    <col min="14" max="14" width="10.7109375" style="27" customWidth="1"/>
    <col min="15" max="15" width="12.7109375" style="24" customWidth="1"/>
    <col min="16" max="16" width="10.7109375" style="27" customWidth="1"/>
    <col min="17" max="17" width="12.7109375" style="24" customWidth="1"/>
    <col min="18" max="18" width="9.42578125" style="1" bestFit="1" customWidth="1"/>
    <col min="19" max="19" width="7.85546875" style="1" customWidth="1"/>
    <col min="20" max="20" width="7.7109375" style="1" customWidth="1"/>
    <col min="21" max="21" width="11" style="1" customWidth="1"/>
    <col min="22" max="22" width="6.7109375" style="1" customWidth="1"/>
    <col min="23" max="16384" width="11.42578125" style="1"/>
  </cols>
  <sheetData>
    <row r="1" spans="1:21" ht="15.75" customHeight="1" x14ac:dyDescent="0.2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21" ht="18.75" customHeight="1" x14ac:dyDescent="0.25">
      <c r="B2" s="34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21" ht="5.25" customHeight="1" x14ac:dyDescent="0.25">
      <c r="B3" s="4"/>
      <c r="C3" s="4"/>
      <c r="D3" s="4"/>
      <c r="E3" s="2"/>
      <c r="F3" s="4"/>
      <c r="G3" s="5"/>
      <c r="H3" s="5"/>
      <c r="I3" s="5"/>
      <c r="J3" s="5"/>
      <c r="K3" s="5"/>
      <c r="L3" s="6"/>
      <c r="M3" s="5"/>
      <c r="N3" s="7"/>
      <c r="O3" s="4"/>
      <c r="P3" s="4"/>
      <c r="Q3" s="2"/>
    </row>
    <row r="4" spans="1:21" ht="18" customHeight="1" x14ac:dyDescent="0.25">
      <c r="B4" s="29" t="s">
        <v>0</v>
      </c>
      <c r="C4" s="29" t="s">
        <v>1</v>
      </c>
      <c r="D4" s="29" t="s">
        <v>2</v>
      </c>
      <c r="E4" s="35" t="s">
        <v>3</v>
      </c>
      <c r="F4" s="30" t="s">
        <v>4</v>
      </c>
      <c r="G4" s="30" t="s">
        <v>5</v>
      </c>
      <c r="H4" s="29" t="s">
        <v>6</v>
      </c>
      <c r="I4" s="29"/>
      <c r="J4" s="29"/>
      <c r="K4" s="29"/>
      <c r="L4" s="29"/>
      <c r="M4" s="29"/>
      <c r="N4" s="29"/>
      <c r="O4" s="30" t="s">
        <v>7</v>
      </c>
      <c r="P4" s="30"/>
      <c r="Q4" s="31" t="s">
        <v>8</v>
      </c>
    </row>
    <row r="5" spans="1:21" ht="35.25" customHeight="1" x14ac:dyDescent="0.25">
      <c r="B5" s="29"/>
      <c r="C5" s="29"/>
      <c r="D5" s="29"/>
      <c r="E5" s="36"/>
      <c r="F5" s="30"/>
      <c r="G5" s="30"/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8" t="s">
        <v>14</v>
      </c>
      <c r="N5" s="9" t="s">
        <v>15</v>
      </c>
      <c r="O5" s="8" t="s">
        <v>16</v>
      </c>
      <c r="P5" s="9" t="s">
        <v>17</v>
      </c>
      <c r="Q5" s="32"/>
    </row>
    <row r="6" spans="1:21" ht="17.25" customHeight="1" x14ac:dyDescent="0.25">
      <c r="A6" s="3"/>
      <c r="B6" s="37" t="s">
        <v>18</v>
      </c>
      <c r="C6" s="38"/>
      <c r="D6" s="38"/>
      <c r="E6" s="38"/>
      <c r="F6" s="10">
        <f t="shared" ref="F6:M6" si="0">SUM(F7,F13)</f>
        <v>823233693.87</v>
      </c>
      <c r="G6" s="10">
        <f t="shared" si="0"/>
        <v>112332543</v>
      </c>
      <c r="H6" s="10">
        <f t="shared" si="0"/>
        <v>70981251</v>
      </c>
      <c r="I6" s="10">
        <f t="shared" si="0"/>
        <v>10430950</v>
      </c>
      <c r="J6" s="10">
        <f t="shared" si="0"/>
        <v>7885648</v>
      </c>
      <c r="K6" s="10">
        <f t="shared" si="0"/>
        <v>7101170</v>
      </c>
      <c r="L6" s="10">
        <f t="shared" si="0"/>
        <v>37755666</v>
      </c>
      <c r="M6" s="10">
        <f t="shared" si="0"/>
        <v>63173434</v>
      </c>
      <c r="N6" s="11">
        <f>IF(H6&gt;0,(M6/H6)*100,"-.-")</f>
        <v>89.000169918109791</v>
      </c>
      <c r="O6" s="12">
        <f>+G6+M6</f>
        <v>175505977</v>
      </c>
      <c r="P6" s="11">
        <f t="shared" ref="P6:P16" si="1">(O6/F6)*100</f>
        <v>21.319095453315452</v>
      </c>
      <c r="Q6" s="12">
        <f>+F6-G6-M6</f>
        <v>647727716.87</v>
      </c>
    </row>
    <row r="7" spans="1:21" ht="17.25" customHeight="1" x14ac:dyDescent="0.25">
      <c r="A7" s="3"/>
      <c r="B7" s="13"/>
      <c r="C7" s="39" t="s">
        <v>19</v>
      </c>
      <c r="D7" s="40"/>
      <c r="E7" s="40"/>
      <c r="F7" s="14">
        <f t="shared" ref="F7:M7" si="2">SUM(F8:F12)</f>
        <v>223810621.60000002</v>
      </c>
      <c r="G7" s="14">
        <f t="shared" si="2"/>
        <v>67437775</v>
      </c>
      <c r="H7" s="14">
        <f t="shared" si="2"/>
        <v>42267730</v>
      </c>
      <c r="I7" s="14">
        <f t="shared" si="2"/>
        <v>6235453</v>
      </c>
      <c r="J7" s="14">
        <f t="shared" si="2"/>
        <v>3567204</v>
      </c>
      <c r="K7" s="14">
        <f t="shared" si="2"/>
        <v>1507994</v>
      </c>
      <c r="L7" s="14">
        <f t="shared" si="2"/>
        <v>28302117</v>
      </c>
      <c r="M7" s="14">
        <f t="shared" si="2"/>
        <v>39612768</v>
      </c>
      <c r="N7" s="15">
        <f>IF(H7&gt;0,(M7/H7)*100,"-.-")</f>
        <v>93.718702187224153</v>
      </c>
      <c r="O7" s="14">
        <f>+G7+M7</f>
        <v>107050543</v>
      </c>
      <c r="P7" s="15">
        <f t="shared" si="1"/>
        <v>47.830859069469646</v>
      </c>
      <c r="Q7" s="14">
        <f>+F7-G7-M7</f>
        <v>116760078.60000002</v>
      </c>
    </row>
    <row r="8" spans="1:21" ht="66" x14ac:dyDescent="0.25">
      <c r="A8" s="3"/>
      <c r="B8" s="16">
        <v>1</v>
      </c>
      <c r="C8" s="16">
        <v>2424326</v>
      </c>
      <c r="D8" s="17" t="s">
        <v>23</v>
      </c>
      <c r="E8" s="18" t="s">
        <v>22</v>
      </c>
      <c r="F8" s="19">
        <v>48820537.380000003</v>
      </c>
      <c r="G8" s="19">
        <v>786760</v>
      </c>
      <c r="H8" s="19">
        <v>632701</v>
      </c>
      <c r="I8" s="19">
        <v>177960</v>
      </c>
      <c r="J8" s="19">
        <v>28591</v>
      </c>
      <c r="K8" s="19">
        <v>0</v>
      </c>
      <c r="L8" s="19">
        <v>426149</v>
      </c>
      <c r="M8" s="20">
        <f t="shared" ref="M8:M12" si="3">SUM(I8:L8)</f>
        <v>632700</v>
      </c>
      <c r="N8" s="15">
        <f t="shared" ref="N8:N16" si="4">IF(H8&gt;0,(M8/H8)*100,"-.-")</f>
        <v>99.999841947460183</v>
      </c>
      <c r="O8" s="21">
        <f>+G8+M8</f>
        <v>1419460</v>
      </c>
      <c r="P8" s="15">
        <f t="shared" si="1"/>
        <v>2.9075058903007918</v>
      </c>
      <c r="Q8" s="21">
        <f t="shared" ref="Q8:Q12" si="5">+F8-G8-M8</f>
        <v>47401077.380000003</v>
      </c>
      <c r="R8" s="23"/>
      <c r="S8" s="22"/>
      <c r="U8" s="24"/>
    </row>
    <row r="9" spans="1:21" ht="66" x14ac:dyDescent="0.25">
      <c r="A9" s="3"/>
      <c r="B9" s="16">
        <f>1+B8</f>
        <v>2</v>
      </c>
      <c r="C9" s="16">
        <v>2431712</v>
      </c>
      <c r="D9" s="17" t="s">
        <v>24</v>
      </c>
      <c r="E9" s="18" t="s">
        <v>21</v>
      </c>
      <c r="F9" s="19">
        <v>34719680.270000003</v>
      </c>
      <c r="G9" s="19">
        <v>23008897</v>
      </c>
      <c r="H9" s="19">
        <v>1057695</v>
      </c>
      <c r="I9" s="19">
        <v>0</v>
      </c>
      <c r="J9" s="19">
        <v>27000</v>
      </c>
      <c r="K9" s="19">
        <v>36000</v>
      </c>
      <c r="L9" s="19">
        <v>111191</v>
      </c>
      <c r="M9" s="20">
        <f t="shared" si="3"/>
        <v>174191</v>
      </c>
      <c r="N9" s="15">
        <f t="shared" si="4"/>
        <v>16.468925351826378</v>
      </c>
      <c r="O9" s="21">
        <f t="shared" ref="O9:O16" si="6">+G9+M9</f>
        <v>23183088</v>
      </c>
      <c r="P9" s="15">
        <f t="shared" si="1"/>
        <v>66.772181712835803</v>
      </c>
      <c r="Q9" s="21">
        <f t="shared" si="5"/>
        <v>11536592.270000003</v>
      </c>
      <c r="R9" s="23"/>
      <c r="S9" s="22"/>
      <c r="U9" s="24"/>
    </row>
    <row r="10" spans="1:21" ht="115.5" x14ac:dyDescent="0.25">
      <c r="A10" s="3"/>
      <c r="B10" s="16">
        <f>1+B9</f>
        <v>3</v>
      </c>
      <c r="C10" s="16">
        <v>2455051</v>
      </c>
      <c r="D10" s="17" t="s">
        <v>25</v>
      </c>
      <c r="E10" s="18" t="s">
        <v>22</v>
      </c>
      <c r="F10" s="19">
        <v>115196326.95</v>
      </c>
      <c r="G10" s="19">
        <v>40143633</v>
      </c>
      <c r="H10" s="19">
        <v>34908682</v>
      </c>
      <c r="I10" s="19">
        <v>4428550</v>
      </c>
      <c r="J10" s="19">
        <v>2567149</v>
      </c>
      <c r="K10" s="19">
        <v>83414</v>
      </c>
      <c r="L10" s="19">
        <v>26065253</v>
      </c>
      <c r="M10" s="20">
        <f t="shared" si="3"/>
        <v>33144366</v>
      </c>
      <c r="N10" s="25">
        <f t="shared" si="4"/>
        <v>94.945910590379782</v>
      </c>
      <c r="O10" s="21">
        <f t="shared" si="6"/>
        <v>73287999</v>
      </c>
      <c r="P10" s="25">
        <f t="shared" si="1"/>
        <v>63.620083157521194</v>
      </c>
      <c r="Q10" s="21">
        <f t="shared" si="5"/>
        <v>41908327.950000003</v>
      </c>
      <c r="R10" s="23"/>
      <c r="S10" s="22"/>
      <c r="U10" s="24"/>
    </row>
    <row r="11" spans="1:21" ht="74.25" customHeight="1" x14ac:dyDescent="0.25">
      <c r="A11" s="3"/>
      <c r="B11" s="16">
        <f>1+B10</f>
        <v>4</v>
      </c>
      <c r="C11" s="16">
        <v>2487753</v>
      </c>
      <c r="D11" s="17" t="s">
        <v>26</v>
      </c>
      <c r="E11" s="18" t="s">
        <v>22</v>
      </c>
      <c r="F11" s="19">
        <v>12079892</v>
      </c>
      <c r="G11" s="19">
        <v>2595854</v>
      </c>
      <c r="H11" s="19">
        <v>4308171</v>
      </c>
      <c r="I11" s="19">
        <v>315765</v>
      </c>
      <c r="J11" s="19">
        <v>944464</v>
      </c>
      <c r="K11" s="19">
        <v>1388580</v>
      </c>
      <c r="L11" s="19">
        <v>1652222</v>
      </c>
      <c r="M11" s="20">
        <f t="shared" si="3"/>
        <v>4301031</v>
      </c>
      <c r="N11" s="15">
        <f>IF(H11&gt;0,(M11/H11)*100,"-.-")</f>
        <v>99.834268416922171</v>
      </c>
      <c r="O11" s="21">
        <f>+G11+M11</f>
        <v>6896885</v>
      </c>
      <c r="P11" s="25">
        <f>(O11/F11)*100</f>
        <v>57.093929316586603</v>
      </c>
      <c r="Q11" s="21">
        <f t="shared" si="5"/>
        <v>5183007</v>
      </c>
      <c r="R11" s="23"/>
      <c r="S11" s="22"/>
      <c r="U11" s="24"/>
    </row>
    <row r="12" spans="1:21" ht="82.5" x14ac:dyDescent="0.25">
      <c r="A12" s="3"/>
      <c r="B12" s="16">
        <f>+B11+1</f>
        <v>5</v>
      </c>
      <c r="C12" s="16">
        <v>2510338</v>
      </c>
      <c r="D12" s="17" t="s">
        <v>27</v>
      </c>
      <c r="E12" s="18" t="s">
        <v>22</v>
      </c>
      <c r="F12" s="19">
        <v>12994185</v>
      </c>
      <c r="G12" s="19">
        <v>902631</v>
      </c>
      <c r="H12" s="19">
        <v>1360481</v>
      </c>
      <c r="I12" s="19">
        <v>1313178</v>
      </c>
      <c r="J12" s="19">
        <v>0</v>
      </c>
      <c r="K12" s="19">
        <v>0</v>
      </c>
      <c r="L12" s="19">
        <v>47302</v>
      </c>
      <c r="M12" s="20">
        <f t="shared" si="3"/>
        <v>1360480</v>
      </c>
      <c r="N12" s="15">
        <f>IF(H12&gt;0,(M12/H12)*100,"-.-")</f>
        <v>99.999926496584663</v>
      </c>
      <c r="O12" s="21">
        <f>+G12+M12</f>
        <v>2263111</v>
      </c>
      <c r="P12" s="25">
        <f>(O12/F12)*100</f>
        <v>17.416336615185944</v>
      </c>
      <c r="Q12" s="21">
        <f t="shared" si="5"/>
        <v>10731074</v>
      </c>
      <c r="R12" s="23"/>
      <c r="S12" s="22"/>
      <c r="U12" s="24"/>
    </row>
    <row r="13" spans="1:21" ht="16.5" x14ac:dyDescent="0.25">
      <c r="A13" s="3"/>
      <c r="B13" s="13"/>
      <c r="C13" s="39" t="s">
        <v>20</v>
      </c>
      <c r="D13" s="40"/>
      <c r="E13" s="40"/>
      <c r="F13" s="14">
        <f>SUM(F14:F16)</f>
        <v>599423072.26999998</v>
      </c>
      <c r="G13" s="14">
        <f t="shared" ref="G13" si="7">SUM(G14:G15)</f>
        <v>44894768</v>
      </c>
      <c r="H13" s="14">
        <f>SUM(H14:H16)</f>
        <v>28713521</v>
      </c>
      <c r="I13" s="14">
        <f>SUM(I14:I16)</f>
        <v>4195497</v>
      </c>
      <c r="J13" s="14">
        <f t="shared" ref="J13:M13" si="8">SUM(J14:J16)</f>
        <v>4318444</v>
      </c>
      <c r="K13" s="14">
        <f t="shared" si="8"/>
        <v>5593176</v>
      </c>
      <c r="L13" s="14">
        <f t="shared" si="8"/>
        <v>9453549</v>
      </c>
      <c r="M13" s="14">
        <f t="shared" si="8"/>
        <v>23560666</v>
      </c>
      <c r="N13" s="15">
        <f t="shared" si="4"/>
        <v>82.054255902646005</v>
      </c>
      <c r="O13" s="14">
        <f>SUM(O14:O15)</f>
        <v>65752703</v>
      </c>
      <c r="P13" s="15">
        <f t="shared" si="1"/>
        <v>10.969331352394592</v>
      </c>
      <c r="Q13" s="14">
        <f>SUM(Q14:Q15)</f>
        <v>182190419.99000001</v>
      </c>
      <c r="R13" s="22"/>
      <c r="S13" s="22"/>
    </row>
    <row r="14" spans="1:21" ht="49.5" x14ac:dyDescent="0.25">
      <c r="A14" s="3"/>
      <c r="B14" s="16">
        <f>+B12+1</f>
        <v>6</v>
      </c>
      <c r="C14" s="16">
        <v>2194717</v>
      </c>
      <c r="D14" s="17" t="s">
        <v>28</v>
      </c>
      <c r="E14" s="18" t="s">
        <v>21</v>
      </c>
      <c r="F14" s="19">
        <v>55579383.420000002</v>
      </c>
      <c r="G14" s="19">
        <v>10271109</v>
      </c>
      <c r="H14" s="19">
        <v>4896642</v>
      </c>
      <c r="I14" s="19">
        <v>848649</v>
      </c>
      <c r="J14" s="19">
        <v>992913</v>
      </c>
      <c r="K14" s="19">
        <v>1041864</v>
      </c>
      <c r="L14" s="19">
        <v>1879593</v>
      </c>
      <c r="M14" s="20">
        <f t="shared" ref="M14:M16" si="9">SUM(I14:L14)</f>
        <v>4763019</v>
      </c>
      <c r="N14" s="15">
        <f t="shared" si="4"/>
        <v>97.271129888605287</v>
      </c>
      <c r="O14" s="26">
        <f t="shared" si="6"/>
        <v>15034128</v>
      </c>
      <c r="P14" s="15">
        <f t="shared" si="1"/>
        <v>27.049828686278723</v>
      </c>
      <c r="Q14" s="21">
        <f t="shared" ref="Q14:Q16" si="10">+F14-G14-M14</f>
        <v>40545255.420000002</v>
      </c>
      <c r="R14" s="22"/>
      <c r="S14" s="22"/>
      <c r="U14" s="24"/>
    </row>
    <row r="15" spans="1:21" ht="33" x14ac:dyDescent="0.25">
      <c r="A15" s="3"/>
      <c r="B15" s="16">
        <f>1+B14</f>
        <v>7</v>
      </c>
      <c r="C15" s="16">
        <v>2359961</v>
      </c>
      <c r="D15" s="17" t="s">
        <v>29</v>
      </c>
      <c r="E15" s="18" t="s">
        <v>21</v>
      </c>
      <c r="F15" s="19">
        <v>192363739.56999999</v>
      </c>
      <c r="G15" s="19">
        <v>34623659</v>
      </c>
      <c r="H15" s="19">
        <v>19217975</v>
      </c>
      <c r="I15" s="19">
        <v>3328848</v>
      </c>
      <c r="J15" s="19">
        <v>3161520</v>
      </c>
      <c r="K15" s="19">
        <v>4049143</v>
      </c>
      <c r="L15" s="19">
        <v>5555405</v>
      </c>
      <c r="M15" s="20">
        <f t="shared" si="9"/>
        <v>16094916</v>
      </c>
      <c r="N15" s="15">
        <f t="shared" si="4"/>
        <v>83.749281597046505</v>
      </c>
      <c r="O15" s="26">
        <f t="shared" si="6"/>
        <v>50718575</v>
      </c>
      <c r="P15" s="15">
        <f t="shared" si="1"/>
        <v>26.365974748345867</v>
      </c>
      <c r="Q15" s="21">
        <f t="shared" si="10"/>
        <v>141645164.56999999</v>
      </c>
      <c r="R15" s="22"/>
      <c r="S15" s="22"/>
      <c r="U15" s="24"/>
    </row>
    <row r="16" spans="1:21" ht="51" customHeight="1" x14ac:dyDescent="0.25">
      <c r="A16" s="3"/>
      <c r="B16" s="16">
        <f>+B15+1</f>
        <v>8</v>
      </c>
      <c r="C16" s="16">
        <v>2522012</v>
      </c>
      <c r="D16" s="17" t="s">
        <v>30</v>
      </c>
      <c r="E16" s="18" t="s">
        <v>21</v>
      </c>
      <c r="F16" s="19">
        <v>351479949.27999997</v>
      </c>
      <c r="G16" s="19">
        <v>0</v>
      </c>
      <c r="H16" s="19">
        <v>4598904</v>
      </c>
      <c r="I16" s="19">
        <v>18000</v>
      </c>
      <c r="J16" s="19">
        <v>164011</v>
      </c>
      <c r="K16" s="19">
        <v>502169</v>
      </c>
      <c r="L16" s="19">
        <v>2018551</v>
      </c>
      <c r="M16" s="20">
        <f t="shared" si="9"/>
        <v>2702731</v>
      </c>
      <c r="N16" s="15">
        <f t="shared" si="4"/>
        <v>58.769024097915498</v>
      </c>
      <c r="O16" s="26">
        <f t="shared" si="6"/>
        <v>2702731</v>
      </c>
      <c r="P16" s="15">
        <f t="shared" si="1"/>
        <v>0.76895737737998804</v>
      </c>
      <c r="Q16" s="21">
        <f t="shared" si="10"/>
        <v>348777218.27999997</v>
      </c>
      <c r="R16" s="22"/>
      <c r="S16" s="22"/>
      <c r="U16" s="24"/>
    </row>
    <row r="17" spans="2:17" ht="36.75" customHeight="1" x14ac:dyDescent="0.25">
      <c r="B17" s="28" t="s">
        <v>31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</sheetData>
  <mergeCells count="15">
    <mergeCell ref="B17:Q17"/>
    <mergeCell ref="H4:N4"/>
    <mergeCell ref="O4:P4"/>
    <mergeCell ref="Q4:Q5"/>
    <mergeCell ref="B1:Q1"/>
    <mergeCell ref="B2:Q2"/>
    <mergeCell ref="B4:B5"/>
    <mergeCell ref="C4:C5"/>
    <mergeCell ref="D4:D5"/>
    <mergeCell ref="E4:E5"/>
    <mergeCell ref="F4:F5"/>
    <mergeCell ref="G4:G5"/>
    <mergeCell ref="B6:E6"/>
    <mergeCell ref="C7:E7"/>
    <mergeCell ref="C13:E13"/>
  </mergeCells>
  <conditionalFormatting sqref="C8">
    <cfRule type="duplicateValues" dxfId="12" priority="43"/>
  </conditionalFormatting>
  <conditionalFormatting sqref="C7">
    <cfRule type="duplicateValues" dxfId="11" priority="36"/>
  </conditionalFormatting>
  <conditionalFormatting sqref="C7">
    <cfRule type="duplicateValues" dxfId="10" priority="37"/>
  </conditionalFormatting>
  <conditionalFormatting sqref="C13">
    <cfRule type="duplicateValues" dxfId="9" priority="34"/>
  </conditionalFormatting>
  <conditionalFormatting sqref="C13">
    <cfRule type="duplicateValues" dxfId="8" priority="35"/>
  </conditionalFormatting>
  <conditionalFormatting sqref="C9:C12">
    <cfRule type="duplicateValues" dxfId="7" priority="21"/>
  </conditionalFormatting>
  <conditionalFormatting sqref="C9:C12">
    <cfRule type="duplicateValues" dxfId="6" priority="22"/>
  </conditionalFormatting>
  <conditionalFormatting sqref="C14:C15">
    <cfRule type="duplicateValues" dxfId="5" priority="19"/>
  </conditionalFormatting>
  <conditionalFormatting sqref="C14:C15">
    <cfRule type="duplicateValues" dxfId="4" priority="20"/>
  </conditionalFormatting>
  <conditionalFormatting sqref="C16">
    <cfRule type="duplicateValues" dxfId="3" priority="1"/>
  </conditionalFormatting>
  <conditionalFormatting sqref="C16">
    <cfRule type="duplicateValues" dxfId="2" priority="2"/>
  </conditionalFormatting>
  <conditionalFormatting sqref="C18:C1048576 C4:C5">
    <cfRule type="duplicateValues" dxfId="1" priority="57"/>
  </conditionalFormatting>
  <conditionalFormatting sqref="C18:C1048576 C4:C6 C8">
    <cfRule type="duplicateValues" dxfId="0" priority="6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ignoredErrors>
    <ignoredError sqref="O13 Q13" formula="1"/>
    <ignoredError sqref="G13" formula="1" formulaRange="1"/>
    <ignoredError sqref="M8:M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A3 - EJEC FINAN Trimestral</vt:lpstr>
      <vt:lpstr>'A3 - EJEC FINAN Trimestral'!Área_de_impresión</vt:lpstr>
      <vt:lpstr>'A3 - EJEC FINAN Trimestral'!Títulos_a_imprimir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Arevalo Delgado, Christian</cp:lastModifiedBy>
  <cp:lastPrinted>2023-01-30T15:00:40Z</cp:lastPrinted>
  <dcterms:created xsi:type="dcterms:W3CDTF">2023-01-18T15:06:21Z</dcterms:created>
  <dcterms:modified xsi:type="dcterms:W3CDTF">2023-01-31T14:06:11Z</dcterms:modified>
</cp:coreProperties>
</file>