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PPTO 2024\Portal Transparencia\"/>
    </mc:Choice>
  </mc:AlternateContent>
  <xr:revisionPtr revIDLastSave="0" documentId="8_{6099F685-18A2-43B7-8380-CA87DF46A06A}" xr6:coauthVersionLast="47" xr6:coauthVersionMax="47" xr10:uidLastSave="{00000000-0000-0000-0000-000000000000}"/>
  <bookViews>
    <workbookView xWindow="-120" yWindow="-120" windowWidth="29040" windowHeight="15840" xr2:uid="{CF2558E5-DEEC-4A97-9324-965CCC87DC50}"/>
  </bookViews>
  <sheets>
    <sheet name="A3 - EJEC FINAN Trimestral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'A3 - EJEC FINAN Trimestral'!$C$4:$T$21</definedName>
    <definedName name="_xlnm.Print_Area" localSheetId="0">'A3 - EJEC FINAN Trimestral'!$C$1:$T$23</definedName>
    <definedName name="CATEGORIA_PRE_F11">'[1]Lista Desplegable F11'!$F$3:$F$93</definedName>
    <definedName name="_xlnm.Print_Titles" localSheetId="0">'A3 - EJEC FINAN Trimestral'!$1:$5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R11" i="1" s="1"/>
  <c r="P12" i="1"/>
  <c r="H12" i="1"/>
  <c r="P19" i="1"/>
  <c r="R19" i="1" s="1"/>
  <c r="P13" i="1"/>
  <c r="P8" i="1"/>
  <c r="P20" i="1"/>
  <c r="P15" i="1"/>
  <c r="P10" i="1"/>
  <c r="A20" i="1"/>
  <c r="A19" i="1"/>
  <c r="A18" i="1"/>
  <c r="J16" i="1"/>
  <c r="A17" i="1"/>
  <c r="O16" i="1"/>
  <c r="A16" i="1"/>
  <c r="A15" i="1"/>
  <c r="A14" i="1"/>
  <c r="A13" i="1"/>
  <c r="A12" i="1"/>
  <c r="A11" i="1"/>
  <c r="A10" i="1"/>
  <c r="C9" i="1"/>
  <c r="C10" i="1" s="1"/>
  <c r="C11" i="1" s="1"/>
  <c r="C12" i="1" s="1"/>
  <c r="C13" i="1" s="1"/>
  <c r="C14" i="1" s="1"/>
  <c r="C15" i="1" s="1"/>
  <c r="C17" i="1" s="1"/>
  <c r="C18" i="1" s="1"/>
  <c r="C19" i="1" s="1"/>
  <c r="C20" i="1" s="1"/>
  <c r="A9" i="1"/>
  <c r="A8" i="1"/>
  <c r="O7" i="1"/>
  <c r="S11" i="1" l="1"/>
  <c r="N16" i="1"/>
  <c r="P14" i="1"/>
  <c r="R14" i="1" s="1"/>
  <c r="S14" i="1" s="1"/>
  <c r="J7" i="1"/>
  <c r="J6" i="1" s="1"/>
  <c r="T20" i="1"/>
  <c r="Q19" i="1"/>
  <c r="T19" i="1"/>
  <c r="U86" i="1"/>
  <c r="R20" i="1"/>
  <c r="S20" i="1" s="1"/>
  <c r="T15" i="1"/>
  <c r="R15" i="1"/>
  <c r="S15" i="1" s="1"/>
  <c r="L7" i="1"/>
  <c r="I16" i="1"/>
  <c r="T10" i="1"/>
  <c r="R10" i="1"/>
  <c r="S10" i="1" s="1"/>
  <c r="M7" i="1"/>
  <c r="S19" i="1"/>
  <c r="M16" i="1"/>
  <c r="T13" i="1"/>
  <c r="P17" i="1"/>
  <c r="L16" i="1"/>
  <c r="H16" i="1"/>
  <c r="T11" i="1"/>
  <c r="R13" i="1"/>
  <c r="S13" i="1" s="1"/>
  <c r="I7" i="1"/>
  <c r="O6" i="1"/>
  <c r="U85" i="1"/>
  <c r="H7" i="1"/>
  <c r="P18" i="1"/>
  <c r="T14" i="1" l="1"/>
  <c r="U80" i="1"/>
  <c r="T12" i="1"/>
  <c r="R12" i="1"/>
  <c r="S12" i="1" s="1"/>
  <c r="U87" i="1"/>
  <c r="H6" i="1"/>
  <c r="U90" i="1"/>
  <c r="R18" i="1"/>
  <c r="S18" i="1" s="1"/>
  <c r="T18" i="1"/>
  <c r="I6" i="1"/>
  <c r="P16" i="1"/>
  <c r="L6" i="1"/>
  <c r="M6" i="1"/>
  <c r="T8" i="1"/>
  <c r="Q8" i="1"/>
  <c r="R8" i="1"/>
  <c r="S8" i="1" s="1"/>
  <c r="Q18" i="1"/>
  <c r="U93" i="1"/>
  <c r="R17" i="1"/>
  <c r="S17" i="1" s="1"/>
  <c r="T17" i="1"/>
  <c r="U84" i="1"/>
  <c r="T16" i="1" l="1"/>
  <c r="U96" i="1"/>
  <c r="R16" i="1"/>
  <c r="S16" i="1" s="1"/>
  <c r="P9" i="1" l="1"/>
  <c r="N7" i="1"/>
  <c r="N6" i="1" s="1"/>
  <c r="P7" i="1" l="1"/>
  <c r="R9" i="1"/>
  <c r="S9" i="1" s="1"/>
  <c r="Q9" i="1"/>
  <c r="T9" i="1"/>
  <c r="T7" i="1" l="1"/>
  <c r="R7" i="1"/>
  <c r="S7" i="1" s="1"/>
  <c r="P6" i="1"/>
  <c r="P26" i="1" l="1"/>
  <c r="R6" i="1"/>
  <c r="S6" i="1" s="1"/>
  <c r="T6" i="1"/>
  <c r="Q20" i="1" l="1"/>
  <c r="Q15" i="1"/>
  <c r="Q14" i="1"/>
  <c r="Q13" i="1"/>
  <c r="Q12" i="1"/>
  <c r="Q11" i="1"/>
  <c r="Q17" i="1" l="1"/>
  <c r="K16" i="1"/>
  <c r="Q16" i="1" s="1"/>
  <c r="Q10" i="1"/>
  <c r="K7" i="1"/>
  <c r="K6" i="1" l="1"/>
  <c r="Q6" i="1" s="1"/>
  <c r="Q7" i="1"/>
</calcChain>
</file>

<file path=xl/sharedStrings.xml><?xml version="1.0" encoding="utf-8"?>
<sst xmlns="http://schemas.openxmlformats.org/spreadsheetml/2006/main" count="55" uniqueCount="43">
  <si>
    <t>EJECUCIÓN FINANCIERA DE PROYECTOS DE INVERSIÓN E IOARR, CARTERA DE INVERSIONES 2024</t>
  </si>
  <si>
    <t>ÍNDICE</t>
  </si>
  <si>
    <t>Nro</t>
  </si>
  <si>
    <t>CÓDIGO</t>
  </si>
  <si>
    <t>NOMBRE DEL PROYECTO</t>
  </si>
  <si>
    <t>TIPO DE INVERSIÓN</t>
  </si>
  <si>
    <t>SITUACIÓN ACTUAL</t>
  </si>
  <si>
    <t xml:space="preserve">INVERSIÓN AUTORIZADA
(A) </t>
  </si>
  <si>
    <t>EJECUCIÓN HASTA EL 2023 (B)</t>
  </si>
  <si>
    <t>AÑO 2024</t>
  </si>
  <si>
    <t>EJECUCIÓN ACUMULADA</t>
  </si>
  <si>
    <t>SALDO POR EJECUTAR
(A - E)</t>
  </si>
  <si>
    <t>PIA</t>
  </si>
  <si>
    <t xml:space="preserve">PIM
(C) </t>
  </si>
  <si>
    <t>1er Trim</t>
  </si>
  <si>
    <t>2do Trim</t>
  </si>
  <si>
    <t>3er Trim</t>
  </si>
  <si>
    <t>4to Trim</t>
  </si>
  <si>
    <t>Ejecución
(D)</t>
  </si>
  <si>
    <t>Avance %
(D/C)</t>
  </si>
  <si>
    <t>Total
(E=B+D)</t>
  </si>
  <si>
    <t>Avance %
(E/A)</t>
  </si>
  <si>
    <t>MINISTERIO DE ECONOMÍA Y FINANZAS</t>
  </si>
  <si>
    <t>-.-</t>
  </si>
  <si>
    <t>Oficina General de Administración (OGA - MEF)</t>
  </si>
  <si>
    <t>Oficina General de Inversiones y Proyectos (OGIP - MEF)</t>
  </si>
  <si>
    <t>Proyecto de inversión</t>
  </si>
  <si>
    <t>IOARR</t>
  </si>
  <si>
    <t>2424326: REFORZAMIENTO ESTRUCTURAL DE EDIFICIO PUBLICO; EN EL(LA) MINISTERIO DE ECONOMIA Y FINANZAS EN LA LOCALIDAD LIMA, DISTRITO DE LIMA, PROVINCIA LIMA, DEPARTAMENTO LIMA</t>
  </si>
  <si>
    <t>2455051: ADQUISICION DE SERVIDOR, SISTEMA DE ALMACENAMIENTO (STORAGE), CONMUTADORES, LIBRERIA DE CINTAS, ACCESORIO PARA DATA CENTER, SOFTWARE Y COMPUTADORA DE ESCRITORIO; EN EL(LA) OFICINA GENERAL DE TECNOLOGIAS DE LA INFORMACION DEL MINISTERIO DE ECONOMIA Y FINANZAS EN LA LOCALIDAD LIMA, DISTRITO DE LIMA, PROVINCIA LIMA, DEPARTAMENTO LIMA</t>
  </si>
  <si>
    <t>2487753: ADQUISICION DE SOFTWARE Y SISTEMA DE INFORMACION; EN EL(LA) OFICINA GENERAL DE TECNOLOGIAS DE LA INFORMACION DISTRITO DE LIMA, PROVINCIA LIMA, DEPARTAMENTO LIMA</t>
  </si>
  <si>
    <t>2510338: ADQUISICION DE SOFTWARE; EN EL(LA) ORGANOS QUE BRINDAN SERVICIOS MISIONALES, PARA LA AUTOMATIZACION DE SERVICIOS, EN EL MINISTERIO DE ECONOMIA Y FINANZAS, DISTRITO DE LIMA, PROVINCIA LIMA, DEPARTAMENTO LIMA</t>
  </si>
  <si>
    <t>2359928: ADQUISICION DE ASCENSORES EN EL(LA) SEDE CENTRAL DEL MINISTERIO DE ECONOMIA Y FINANZAS EN LA LOCALIDAD LIMA, DISTRITO DE LIMA, PROVINCIA LIMA, DEPARTAMENTO LIMA</t>
  </si>
  <si>
    <t>2500431: ADQUISICION DE EQUIPO DE TELECOMUNICACIONES Y SOFTWARE ; EN EL(LA) OFICINA GENERAL DE TECNOLOGIAS DE LA INFORMACION, PARA LA CENTRAL TELEFONICA DEL MINISTERIO DE ECONOMIA Y FINANZAS DISTRITO DE LIMA, PROVINCIA LIMA, DEPARTAMENTO LIMA</t>
  </si>
  <si>
    <t>MEJORAMIENTO Y AMPLIACION DEL SERVICIO DE HABITABILIDAD INSTITUCIONAL EN MINISTERIO DE ECONOMIA Y FINANZAS   DISTRITO DE LIMA DE LA PROVINCIA DE LIMA DEL DEPARTAMENTO DE LIMA</t>
  </si>
  <si>
    <t>ADQUISICION DE HARDWARE GENERAL Y EQUIPO DE COMUNICACION; EN EL(LA) LOS ÓRGANOS QUE BRINDAN SERVICIOS MISIONALES EN EL MINISTERIO DE ECONOMÍA Y FINANZAS  DISTRITO DE LIMA, PROVINCIA LIMA, DEPARTAMENTO LIMA</t>
  </si>
  <si>
    <t>2194717: MEJORAMIENTO DE LA GESTION DE LA POLITICA DE INGRESOS PUBLICOS CON ENFASIS EN LA RECAUDACION TRIBUTARIA MUNICIPAL</t>
  </si>
  <si>
    <t>2359961: MEJORAMIENTO DE LA GESTION DE LA INVERSION PUBLICA</t>
  </si>
  <si>
    <t>2522012: MEJORAMIENTO DE LA ADMINISTRACION FINANCIERA DEL SECTOR PUBLICO (AFSP) A TRAVES DE LA TRANSFORMACION DIGITAL</t>
  </si>
  <si>
    <t>2565162: MEJORAMIENTO DEL SERVICIO DE ABASTECIMIENTO PUBLICO DE BIENES, SERVICIOS Y OBRAS</t>
  </si>
  <si>
    <t>Preinversion</t>
  </si>
  <si>
    <t>Notas:
(c) No considera ESTUDIOS DE PRE-INVERSION por S/ 2,406,800 y CONTRATOS DE ESTADO A ESTADO EN EJECUCION por S/240,440,787.
(d) No considera ESTUDIOS DE PRE-INVERSION por S/591 815</t>
  </si>
  <si>
    <r>
      <rPr>
        <b/>
        <sz val="11"/>
        <color theme="1"/>
        <rFont val="Arial Narrow"/>
        <family val="2"/>
      </rPr>
      <t>Fuente:</t>
    </r>
    <r>
      <rPr>
        <sz val="11"/>
        <color theme="1"/>
        <rFont val="Arial Narrow"/>
        <family val="2"/>
      </rPr>
      <t xml:space="preserve"> Reporte de inversiones OPMI del 03.10.2024. Consulta amigable del SIAF 16.10.2024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</si>
</sst>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_ * #,##0.00_ ;_ * \-#,##0.00_ ;_ * &quot;-&quot;??_ ;_ @_ "/>
    <numFmt numFmtId="167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 Black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Black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justify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7" fontId="4" fillId="5" borderId="2" xfId="1" quotePrefix="1" applyNumberFormat="1" applyFont="1" applyFill="1" applyBorder="1" applyAlignment="1">
      <alignment horizontal="right" vertical="center" wrapText="1"/>
    </xf>
    <xf numFmtId="3" fontId="4" fillId="5" borderId="2" xfId="0" applyNumberFormat="1" applyFont="1" applyFill="1" applyBorder="1" applyAlignment="1">
      <alignment vertical="center" wrapText="1"/>
    </xf>
    <xf numFmtId="165" fontId="4" fillId="5" borderId="2" xfId="2" applyNumberFormat="1" applyFont="1" applyFill="1" applyBorder="1" applyAlignment="1">
      <alignment vertical="center" wrapText="1"/>
    </xf>
    <xf numFmtId="3" fontId="4" fillId="5" borderId="2" xfId="1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167" fontId="4" fillId="4" borderId="2" xfId="1" quotePrefix="1" applyNumberFormat="1" applyFont="1" applyFill="1" applyBorder="1" applyAlignment="1">
      <alignment horizontal="right" vertical="center" wrapText="1"/>
    </xf>
    <xf numFmtId="3" fontId="4" fillId="4" borderId="2" xfId="1" applyNumberFormat="1" applyFont="1" applyFill="1" applyBorder="1" applyAlignment="1">
      <alignment vertical="center" wrapText="1"/>
    </xf>
    <xf numFmtId="165" fontId="4" fillId="4" borderId="2" xfId="2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3" fontId="4" fillId="4" borderId="2" xfId="1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165" fontId="3" fillId="3" borderId="0" xfId="0" applyNumberFormat="1" applyFont="1" applyFill="1" applyAlignment="1">
      <alignment vertical="center" wrapText="1"/>
    </xf>
    <xf numFmtId="3" fontId="3" fillId="3" borderId="0" xfId="0" applyNumberFormat="1" applyFont="1" applyFill="1" applyAlignment="1">
      <alignment horizontal="left" vertical="center" wrapText="1"/>
    </xf>
    <xf numFmtId="165" fontId="3" fillId="3" borderId="0" xfId="0" applyNumberFormat="1" applyFont="1" applyFill="1" applyAlignment="1">
      <alignment horizontal="left" vertical="center" wrapText="1"/>
    </xf>
    <xf numFmtId="3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vertical="center" wrapText="1"/>
    </xf>
    <xf numFmtId="3" fontId="7" fillId="3" borderId="2" xfId="1" applyNumberFormat="1" applyFont="1" applyFill="1" applyBorder="1" applyAlignment="1">
      <alignment vertical="center" wrapText="1"/>
    </xf>
    <xf numFmtId="167" fontId="8" fillId="4" borderId="2" xfId="1" quotePrefix="1" applyNumberFormat="1" applyFont="1" applyFill="1" applyBorder="1" applyAlignment="1">
      <alignment horizontal="right" vertical="center" wrapText="1"/>
    </xf>
    <xf numFmtId="3" fontId="8" fillId="4" borderId="2" xfId="1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vertical="center" wrapText="1"/>
    </xf>
    <xf numFmtId="3" fontId="7" fillId="0" borderId="2" xfId="1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ged/Users/ichahua.consultor.bi/AppData/Local/Microsoft/Windows/Temporary%20Internet%20Files/Content.Outlook/TSAYMKU4/Ficha%20N%2011-GNy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15ab79a97847473/Escritorio/MEF%202024/iNFORME%202DO%20TRIMESTRE/Base%20de%20datos/Base%20de%20datos%202024%2002.07.2024%20VFF.xlsx" TargetMode="External"/><Relationship Id="rId1" Type="http://schemas.openxmlformats.org/officeDocument/2006/relationships/externalLinkPath" Target="https://d.docs.live.net/615ab79a97847473/Escritorio/MEF%202024/iNFORME%202DO%20TRIMESTRE/Base%20de%20datos/Base%20de%20datos%202024%2002.07.2024%20VF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vega\Downloads\Reporte_OPMI%2003.10.2024%20(1).xlsx" TargetMode="External"/><Relationship Id="rId1" Type="http://schemas.openxmlformats.org/officeDocument/2006/relationships/externalLinkPath" Target="file:///C:\Users\gvega\Downloads\Reporte_OPMI%2003.10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"/>
      <sheetName val="Indicaciones"/>
      <sheetName val="Diccionario"/>
      <sheetName val="Lista Desplegable F11"/>
      <sheetName val="SOPORTE"/>
      <sheetName val="Hoja2"/>
      <sheetName val="LISTA"/>
      <sheetName val="Hoja3"/>
      <sheetName val="Situaciòn Actual 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1. GOBIERNO NACIONAL</v>
          </cell>
          <cell r="F3" t="str">
            <v>0001. PROGRAMA ARTICULADO NUTRICIONAL</v>
          </cell>
        </row>
        <row r="4">
          <cell r="F4" t="str">
            <v>0002. SALUD MATERNO NEONATAL</v>
          </cell>
        </row>
        <row r="5">
          <cell r="F5" t="str">
            <v>0016. TBC-VIH/SIDA</v>
          </cell>
        </row>
        <row r="6">
          <cell r="F6" t="str">
            <v>0017. ENFERMEDADES METAXENICAS Y ZOONOSIS</v>
          </cell>
        </row>
        <row r="7">
          <cell r="F7" t="str">
            <v>0018. ENFERMEDADES NO TRANSMISIBLES</v>
          </cell>
        </row>
        <row r="8">
          <cell r="F8" t="str">
            <v>0024. PREVENCION Y CONTROL DEL CANCER</v>
          </cell>
        </row>
        <row r="9">
          <cell r="F9" t="str">
            <v>0030. REDUCCION DE DELITOS Y FALTAS QUE AFECTAN LA SEGURIDAD CIUDADANA</v>
          </cell>
        </row>
        <row r="10">
          <cell r="F10" t="str">
            <v>0031. REDUCCION DEL TRAFICO ILICITO DE DROGAS</v>
          </cell>
        </row>
        <row r="11">
          <cell r="F11" t="str">
            <v>0032. LUCHA CONTRA EL TERRORISMO</v>
          </cell>
        </row>
        <row r="12">
          <cell r="F12" t="str">
            <v>0034. CONTRATACIONES PUBLICAS EFICIENTES</v>
          </cell>
        </row>
        <row r="13">
          <cell r="F13" t="str">
            <v>0036. GESTION INTEGRAL DE RESIDUOS SOLIDOS</v>
          </cell>
        </row>
        <row r="14">
          <cell r="F14" t="str">
            <v>0039. MEJORA DE LA SANIDAD ANIMAL</v>
          </cell>
        </row>
        <row r="15">
          <cell r="F15" t="str">
            <v>0040. MEJORA Y MANTENIMIENTO DE LA SANIDAD VEGETAL</v>
          </cell>
        </row>
        <row r="16">
          <cell r="F16" t="str">
            <v>0041. MEJORA DE LA INOCUIDAD AGROALIMENTARIA</v>
          </cell>
        </row>
        <row r="17">
          <cell r="F17" t="str">
            <v>0042. APROVECHAMIENTO DE LOS RECURSOS HIDRICOS PARA USO AGRARIO</v>
          </cell>
        </row>
        <row r="18">
          <cell r="F18" t="str">
            <v>0046. ACCESO Y USO DE LA ELECTRIFICACION RURAL</v>
          </cell>
        </row>
        <row r="19">
          <cell r="F19" t="str">
            <v>0047. ACCESO Y USO ADECUADO DE LOS SERVICIOS PUBLICOS DE TELECOMUNICACIONES E INFORMACION ASOCIADOS</v>
          </cell>
        </row>
        <row r="20">
          <cell r="F20" t="str">
            <v>0048. PREVENCION Y ATENCION DE INCENDIOS, EMERGENCIAS MEDICAS, RESCATES Y OTROS</v>
          </cell>
        </row>
        <row r="21">
          <cell r="F21" t="str">
            <v>0049. PROGRAMA NACIONAL DE APOYO DIRECTO A LOS MAS POBRES</v>
          </cell>
        </row>
        <row r="22">
          <cell r="F22" t="str">
            <v>0051. PREVENCION Y TRATAMIENTO DEL CONSUMO DE DROGAS</v>
          </cell>
        </row>
        <row r="23">
          <cell r="F23" t="str">
            <v>0057. CONSERVACION DE LA DIVERSIDAD BIOLOGICA Y APROVECHAMIENTO SOSTENIBLE DE LOS RECURSOS NATURALES EN AREA NATURAL PROTEGIDA</v>
          </cell>
        </row>
        <row r="24">
          <cell r="F24" t="str">
            <v>0058. ACCESO DE LA POBLACION A LA PROPIEDAD PREDIAL FORMALIZADA</v>
          </cell>
        </row>
        <row r="25">
          <cell r="F25" t="str">
            <v>0062. OPTIMIZACION DE LA POLITICA DE PROTECCION Y ATENCION A LAS COMUNIDADES PERUANAS EN EL EXTERIOR</v>
          </cell>
        </row>
        <row r="26">
          <cell r="F26" t="str">
            <v>0065. APROVECHAMIENTO DE LAS OPORTUNIDADES COMERCIALES BRINDADAS POR LOS PRINCIPALES SOCIOS COMERCIALES DEL PERU</v>
          </cell>
        </row>
        <row r="27">
          <cell r="F27" t="str">
            <v>0066. FORMACION UNIVERSITARIA DE PREGRADO</v>
          </cell>
        </row>
        <row r="28">
          <cell r="F28" t="str">
            <v>0067. CELERIDAD EN LOS PROCESOS JUDICIALES DE FAMILIA</v>
          </cell>
        </row>
        <row r="29">
          <cell r="F29" t="str">
            <v>0068. REDUCCION DE VULNERABILIDAD Y ATENCION DE EMERGENCIAS POR DESASTRES</v>
          </cell>
        </row>
        <row r="30">
          <cell r="F30" t="str">
            <v>0072. PROGRAMA DE DESARROLLO ALTERNATIVO INTEGRAL Y SOSTENIBLE - PIRDAIS</v>
          </cell>
        </row>
        <row r="31">
          <cell r="F31" t="str">
            <v>0073. PROGRAMA PARA LA GENERACION DEL EMPLEO SOCIAL INCLUSIVO - TRABAJA PERU</v>
          </cell>
        </row>
        <row r="32">
          <cell r="F32" t="str">
            <v>0074. GESTION INTEGRADA Y EFECTIVA DEL CONTROL DE OFERTA DE DROGAS EN EL PERU</v>
          </cell>
        </row>
        <row r="33">
          <cell r="F33" t="str">
            <v>0079. ACCESO DE LA POBLACION A LA IDENTIDAD</v>
          </cell>
        </row>
        <row r="34">
          <cell r="F34" t="str">
            <v>0080. LUCHA CONTRA LA VIOLENCIA FAMILIAR</v>
          </cell>
        </row>
        <row r="35">
          <cell r="F35" t="str">
            <v>0082. PROGRAMA NACIONAL DE SANEAMIENTO URBANO</v>
          </cell>
        </row>
        <row r="36">
          <cell r="F36" t="str">
            <v>0083. PROGRAMA NACIONAL DE SANEAMIENTO RURAL</v>
          </cell>
        </row>
        <row r="37">
          <cell r="F37" t="str">
            <v>0086. MEJORA DE LOS SERVICIOS DEL SISTEMA DE JUSTICIA PENAL</v>
          </cell>
        </row>
        <row r="38">
          <cell r="F38" t="str">
            <v>0087. INCREMENTO DE LA COMPETIVIDAD DEL SECTOR ARTESANIA</v>
          </cell>
        </row>
        <row r="39">
          <cell r="F39" t="str">
            <v xml:space="preserve">0089. REDUCCION DE LA DEGRADACION DE LOS SUELOS AGRARIOS </v>
          </cell>
        </row>
        <row r="40">
          <cell r="F40" t="str">
            <v>0090. LOGROS DE APRENDIZAJE DE ESTUDIANTES DE LA EDUCACION BASICA REGULAR</v>
          </cell>
        </row>
        <row r="41">
          <cell r="F41" t="str">
            <v xml:space="preserve">0091. INCREMENTO EN EL ACCESO DE LA POBLACION DE 3 A 16 AÑOS A LOS SERVICIOS EDUCATIVOS PUBLICOS DE LA EDUCACION BASICA REGULAR </v>
          </cell>
        </row>
        <row r="42">
          <cell r="F42" t="str">
            <v>0093. DESARROLLO PRODUCTIVO DE LAS EMPRESAS</v>
          </cell>
        </row>
        <row r="43">
          <cell r="F43" t="str">
            <v>0094. ORDENAMIENTO Y DESARROLLO DE LA ACUICULTURA</v>
          </cell>
        </row>
        <row r="44">
          <cell r="F44" t="str">
            <v>0095. FORTALECIMIENTO DE LA PESCA ARTESANAL</v>
          </cell>
        </row>
        <row r="45">
          <cell r="F45" t="str">
            <v>0096. GESTION DE LA CALIDAD DEL AIRE</v>
          </cell>
        </row>
        <row r="46">
          <cell r="F46" t="str">
            <v>0097. PROGRAMA NACIONAL DE ASISTENCIA SOLIDARIA PENSION 65</v>
          </cell>
        </row>
        <row r="47">
          <cell r="F47" t="str">
            <v>0098. CUNA MAS</v>
          </cell>
        </row>
        <row r="48">
          <cell r="F48" t="str">
            <v>0099. CELERIDAD DE LOS PROCESOS JUDICIALES LABORALES</v>
          </cell>
        </row>
        <row r="49">
          <cell r="F49" t="str">
            <v>0101. INCREMENTO DE LA PRACTICA DE ACTIVIDADES FISICAS, DEPORTIVAS Y RECREATIVAS EN LA POBLACION PERUANA</v>
          </cell>
        </row>
        <row r="50">
          <cell r="F50" t="str">
            <v>0103. FORTALECIMIENTO DE LAS CONDICIONES LABORALES</v>
          </cell>
        </row>
        <row r="51">
          <cell r="F51" t="str">
            <v>0104. REDUCCION DE LA MORTALIDAD POR EMERGENCIAS Y URGENCIAS MEDICAS</v>
          </cell>
        </row>
        <row r="52">
          <cell r="F52" t="str">
            <v>0106. INCLUSION DE NIÑOS, NIÑAS Y JOVENES CON DISCAPACIDAD EN LA EDUCACION BASICA Y TECNICO PRODUCTIVA</v>
          </cell>
        </row>
        <row r="53">
          <cell r="F53" t="str">
            <v>0107. MEJORA DE  LA FORMACION EN CARRERAS DOCENTES EN INSTITUTOS DE EDUCACION SUPERIOR NO UNIVERSITARIA</v>
          </cell>
        </row>
        <row r="54">
          <cell r="F54" t="str">
            <v>0109. NUESTRAS CIUDADES</v>
          </cell>
        </row>
        <row r="55">
          <cell r="F55" t="str">
            <v>0110. FISCALIZACION ADUANERA</v>
          </cell>
        </row>
        <row r="56">
          <cell r="F56" t="str">
            <v>0111. APOYO AL HABITAT RURAL</v>
          </cell>
        </row>
        <row r="57">
          <cell r="F57" t="str">
            <v>0113. SERVICIOS REGISTRALES ACCESIBLES Y OPORTUNOS CON COBERTURA UNIVERSAL</v>
          </cell>
        </row>
        <row r="58">
          <cell r="F58" t="str">
            <v>0114. PROTECCION AL CONSUMIDOR</v>
          </cell>
        </row>
        <row r="59">
          <cell r="F59" t="str">
            <v>0115. PROGRAMA NACIONAL DE ALIMENTACION ESCOLAR</v>
          </cell>
        </row>
        <row r="60">
          <cell r="F60" t="str">
            <v>0116. MEJORAMIENTO DE LA EMPLEABILIDAD E INSERCION LABORAL-PROEMPLEO</v>
          </cell>
        </row>
        <row r="61">
          <cell r="F61" t="str">
            <v>0117. ATENCION OPORTUNA DE NIÑAS, NIÑOS Y ADOLESCENTES EN PRESUNTO ESTADO DE ABANDONO</v>
          </cell>
        </row>
        <row r="62">
          <cell r="F62" t="str">
            <v>0118. ACCESO DE HOGARES RURALES CON ECONOMIAS DE SUBSISTENCIA A MERCADOS LOCALES - HAKU WIÑAY</v>
          </cell>
        </row>
        <row r="63">
          <cell r="F63" t="str">
            <v>0119. CELERIDAD EN LOS PROCESOS JUDICIALES CIVIL-COMERCIAL</v>
          </cell>
        </row>
        <row r="64">
          <cell r="F64" t="str">
            <v>0120. REMEDIACION DE PASIVOS AMBIENTALES MINEROS</v>
          </cell>
        </row>
        <row r="65">
          <cell r="F65" t="str">
            <v>0121. MEJORA DE LA ARTICULACION DE PEQUEÑOS PRODUCTORES AL MERCADO</v>
          </cell>
        </row>
        <row r="66">
          <cell r="F66" t="str">
            <v>0122. ACCESO Y PERMANENCIA DE POBLACION CON ALTO RENDIMIENTO ACADEMICO A UNA EDUCACION SUPERIOR DE CALIDAD</v>
          </cell>
        </row>
        <row r="67">
          <cell r="F67" t="str">
            <v>0123. MEJORA DE LAS COMPETENCIAS DE LA POBLACION PENITENCIARIA PARA SU REINSERCION SOCIAL POSITIVA</v>
          </cell>
        </row>
        <row r="68">
          <cell r="F68" t="str">
            <v>0124. MEJORA DE LA PROVISIÓN DE LOS SERVICIOS DE TELECOMUNICACIONES</v>
          </cell>
        </row>
        <row r="69">
          <cell r="F69" t="str">
            <v>0125. MEJORA DE LA EFICIENCIA DE LOS PROCESOS ELECTORALES E INCREMENTO DE LA PARTICIPACION POLITICA DE LA CIUDADANIA</v>
          </cell>
        </row>
        <row r="70">
          <cell r="F70" t="str">
            <v>0126. FORMALIZACION MINERA DE LA PEQUEÑA MINERIA Y MINERIA ARTESANAL</v>
          </cell>
        </row>
        <row r="71">
          <cell r="F71" t="str">
            <v>0127. MEJORA DE LA COMPETITIVIDAD DE LOS DESTINOS TURISTICOS</v>
          </cell>
        </row>
        <row r="72">
          <cell r="F72" t="str">
            <v>0128. REDUCCION DE LA MINERIA ILEGAL</v>
          </cell>
        </row>
        <row r="73">
          <cell r="F73" t="str">
            <v>0129. PREVENCION Y MANEJO DE CONDICIONES SECUNDARIAS DE SALUD EN PERSONAS CON DISCAPACIDAD</v>
          </cell>
        </row>
        <row r="74">
          <cell r="F74" t="str">
            <v>0130. COMPETITIVIDAD Y APROVECHAMIENTO SOSTENIBLE DE LOS RECURSOS FORESTALES Y DE LA FAUNA SILVESTRE</v>
          </cell>
        </row>
        <row r="75">
          <cell r="F75" t="str">
            <v>0131. CONTROL Y PREVENCION EN SALUD MENTAL</v>
          </cell>
        </row>
        <row r="76">
          <cell r="F76" t="str">
            <v>0132. PUESTA EN VALOR Y USO SOCIAL DEL PATRIMONIO CULTURAL</v>
          </cell>
        </row>
        <row r="77">
          <cell r="F77" t="str">
            <v>0133. FORTALECIMIENTO DE LA POLITICA EXTERIOR Y DE LA ACCION DIPLOMATICA</v>
          </cell>
        </row>
        <row r="78">
          <cell r="F78" t="str">
            <v>0134. PROMOCION DE LA INVERSION PRIVADA</v>
          </cell>
        </row>
        <row r="79">
          <cell r="F79" t="str">
            <v>0135. MEJORA DE LAS CAPACIDADES MILITARES PARA LA DEFENSA Y EL DESARROLLO NACIONAL</v>
          </cell>
        </row>
        <row r="80">
          <cell r="F80" t="str">
            <v>0137. DESARROLLO DE LA CIENCIA, TECNOLOGIA E INNOVACION TECNOLOGICA</v>
          </cell>
        </row>
        <row r="81">
          <cell r="F81" t="str">
            <v>0138. REDUCCION DEL COSTO, TIEMPO E INSEGURIDAD EN EL SISTEMA DE TRANSPORTE</v>
          </cell>
        </row>
        <row r="82">
          <cell r="F82" t="str">
            <v>0139. DISMINUCION DE LA INCIDENCIA DE LOS CONFLICTOS, PROTESTAS Y MOVILIZACIONES SOCIALES VIOLENTAS QUE ALTERAN EL ORDEN PUBLICO</v>
          </cell>
        </row>
        <row r="83">
          <cell r="F83" t="str">
            <v>0140. DESARROLLO Y PROMOCION DE LAS ARTES E INDUSTRIAS CULTURALES</v>
          </cell>
        </row>
        <row r="84">
          <cell r="F84" t="str">
            <v>0141. PROTECCION DE LA PROPIEDAD INTELECTUAL</v>
          </cell>
        </row>
        <row r="85">
          <cell r="F85" t="str">
            <v>0142. ACCESO DE PERSONAS ADULTAS MAYORES A SERVICIOS ESPECIALIZADOS</v>
          </cell>
        </row>
        <row r="86">
          <cell r="F86" t="str">
            <v>0143. CELERIDAD, PREDICTIBILIDAD Y ACCCESO DE LOS PROCESOS JUDICIALES TRIBUTARIOS, ADUANEROS Y DE TEMAS DE MERCADO</v>
          </cell>
        </row>
        <row r="87">
          <cell r="F87" t="str">
            <v>0144. CONSERVACION Y USO SOSTENIBLE DE ECOSISTEMAS PARA LA PROVISION DE SERVICIOS ECOSISTEMICOS</v>
          </cell>
        </row>
        <row r="88">
          <cell r="F88" t="str">
            <v>0145. MEJORA DE LA CALIDAD DEL SERVICIO ELECTRICO</v>
          </cell>
        </row>
        <row r="89">
          <cell r="F89" t="str">
            <v>0146. ACCESO DE LAS FAMILIAS A VIVIENDA Y ENTORNO URBANO ADECUADO</v>
          </cell>
        </row>
        <row r="90">
          <cell r="F90" t="str">
            <v>0147. FORTALECIMIENTO DE LA EDUCACION SUPERIOR TECNOLOGICA</v>
          </cell>
        </row>
        <row r="91">
          <cell r="F91" t="str">
            <v>0148. REDUCCION DEL TIEMPO, INSEGURIDAD Y COSTO AMBIENTAL EN EL TRANSPORTE URBANO</v>
          </cell>
        </row>
        <row r="92">
          <cell r="F92" t="str">
            <v>9001. ACCIONES CENTRALES</v>
          </cell>
        </row>
        <row r="93">
          <cell r="F93" t="str">
            <v>9002. ASIGNACIONES PRESUPUESTARIAS QUE NO RESULTAN EN PRODUCTOS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PORTE"/>
      <sheetName val="CONSULTA"/>
      <sheetName val="PMI 2018-2020"/>
      <sheetName val="PIM 2019-2021"/>
      <sheetName val="Hoja6"/>
      <sheetName val="Anexo1"/>
      <sheetName val="BD - F-12-B"/>
      <sheetName val="Hoja4"/>
      <sheetName val="PIM 03.10.2022 (Mensual)"/>
      <sheetName val="ENE-2018"/>
      <sheetName val="Base de Datos"/>
      <sheetName val="REP General"/>
      <sheetName val="DB-BI-02.07"/>
      <sheetName val="A3 - EJEC FINAN Trimestral"/>
      <sheetName val="A3 - EJEC FINAN Trim Pli_MEF"/>
      <sheetName val="Hoja7"/>
      <sheetName val="BD-BI-10.04.2024"/>
      <sheetName val="ENE-2024"/>
      <sheetName val="FEB-2024"/>
      <sheetName val="MAR-2024"/>
      <sheetName val="PIM 2024 (31MAR2024)"/>
      <sheetName val="ABR-2024"/>
      <sheetName val="MAY-2024"/>
      <sheetName val="JUN-2024"/>
      <sheetName val="PIM 2024 (02.07.2024)"/>
      <sheetName val="ENE-2019"/>
      <sheetName val="FEB-2019"/>
      <sheetName val="MAR-2019"/>
      <sheetName val="ENE-2019(15.1.2020)"/>
      <sheetName val="ENE-2019(29.1.2019)"/>
      <sheetName val="ABR-2019"/>
      <sheetName val="MAY-2019"/>
      <sheetName val="PIM 06.05.2019"/>
      <sheetName val="JUN-2019"/>
      <sheetName val="JUL-2019"/>
      <sheetName val="AGOST-2019"/>
      <sheetName val="SEPT-2019"/>
      <sheetName val="OCT-2019"/>
      <sheetName val="NOV-2019"/>
      <sheetName val="DIC-2019"/>
      <sheetName val="DIC 2019(15.01.2019)"/>
      <sheetName val="DIC 2019(29.1.2019)"/>
      <sheetName val="PIM 31.03.2019"/>
      <sheetName val="Insumo BD"/>
      <sheetName val="PIM 13.06.2019"/>
      <sheetName val="PIM 20.06.2019"/>
      <sheetName val="PIM 21.06.2019"/>
      <sheetName val="PIM 28.06.2019"/>
      <sheetName val="ENE-2020"/>
      <sheetName val="FEB-2020"/>
      <sheetName val="MAR-2020"/>
      <sheetName val="ABR-2020"/>
      <sheetName val="MAY-2020"/>
      <sheetName val="JUN-2020"/>
      <sheetName val="JUL-2020"/>
      <sheetName val="AGO-2020"/>
      <sheetName val="SEP-2020"/>
      <sheetName val="OCT-2020"/>
      <sheetName val="NOV-2020"/>
      <sheetName val="DIC-2020"/>
      <sheetName val="PIM 31.12.2020"/>
      <sheetName val="OCT-2020(ACTU DIARIA)"/>
      <sheetName val="NOV-2020(ACTU DIARIA)"/>
      <sheetName val="DIC-2020(ACTU DIARIA)"/>
      <sheetName val="Ene-2021"/>
      <sheetName val="Feb-2021"/>
      <sheetName val="Mar-2021"/>
      <sheetName val="Abr-2021"/>
      <sheetName val="May-2021"/>
      <sheetName val="Jun-2021"/>
      <sheetName val="Jul-2021"/>
      <sheetName val="Agost-2021"/>
      <sheetName val="Sept-2021(04.10)"/>
      <sheetName val="PIM 30.09.2021(04.10)"/>
      <sheetName val="Octubre 2021(13.01.2022)"/>
      <sheetName val="Noviembre (13.01.2022)"/>
      <sheetName val="Diciembre (13.01.2022)"/>
      <sheetName val="PIM 30.12.2021(13ENE2022)"/>
      <sheetName val="Enero 2022(20.04.2022)"/>
      <sheetName val="febrero 2022(20.04.2022)"/>
      <sheetName val="Marzo 2022 (20.04.2022)"/>
      <sheetName val="PIM 31.03.2022 (20.04.2022)"/>
      <sheetName val="Abril 2022 (04.07.2022)"/>
      <sheetName val="Mayo 2022 (04.07.2022)"/>
      <sheetName val="Junio (04.07.2022)"/>
      <sheetName val="PIM 30.06.2022"/>
      <sheetName val="Julio (19.10.2022)"/>
      <sheetName val="Agosto(19.10.2022)"/>
      <sheetName val="Sept(19.10.2022)"/>
      <sheetName val="PIM 30.09.2022"/>
      <sheetName val="Oct(04.01.2023)"/>
      <sheetName val="Nov(04.01.2023)"/>
      <sheetName val="Dic(04.01.2023)"/>
      <sheetName val="PIM 04.01.2023"/>
      <sheetName val="DIC(10.01.2023)"/>
      <sheetName val="PIM 10.01.2023"/>
      <sheetName val="DIC(18.01.2023)"/>
      <sheetName val="PIM 18.01.2023"/>
      <sheetName val="PIM 2023 (04.04.2023 mes)"/>
      <sheetName val="ENE2023(10.04)"/>
      <sheetName val="FEB2023(10.04)"/>
      <sheetName val="MAR2023(10.04)"/>
      <sheetName val="PIM 2023 (03.07.2023)"/>
      <sheetName val="ABRIL 2023 (03.07)"/>
      <sheetName val="MAY 2023 (03.07)"/>
      <sheetName val="JUN 2023 (03.07)"/>
      <sheetName val="PIM 2023 (05.10)"/>
      <sheetName val="JUL 2023(05.10)"/>
      <sheetName val="Agost(05.10)"/>
      <sheetName val="SET(05.10)"/>
      <sheetName val="OCT(04.01.2024)"/>
      <sheetName val="NOV (04.01.24)"/>
      <sheetName val="DIC(04.01.24)"/>
      <sheetName val="PIM 2023 (04.01.24)"/>
      <sheetName val="PIM 2023 (22.01.2024)"/>
      <sheetName val="ENE 13.01.2022"/>
      <sheetName val="PIM 31.12.2021(04.01.2021)"/>
      <sheetName val="PIM 31.03.2021"/>
      <sheetName val="PIM 30.06.2021(14.07.2021)"/>
      <sheetName val="PIM 30.06.2021"/>
      <sheetName val="PIM 31.12.2020 (ACT DIARIA)"/>
      <sheetName val="PIM 31.03.2020"/>
      <sheetName val="PIM 30.06.2020"/>
      <sheetName val="PIM 30.09.2020"/>
      <sheetName val="PIM 30.06.2019"/>
      <sheetName val="PIM 30.09.2019"/>
      <sheetName val="PIM 31.12.2019(02.01)"/>
      <sheetName val="PIM 31.12.2019 (15.01)"/>
      <sheetName val="PIM 31.12.2019(29.01)"/>
      <sheetName val="EJEC FINAN PLIEGO MEF"/>
      <sheetName val="PIM 30.05.2019"/>
      <sheetName val="PIM 31.05.2019"/>
      <sheetName val="Reporte de Saldo"/>
      <sheetName val="REP FÍSICA IVTRIME 2020 "/>
      <sheetName val="REP FÍSICA IITRIME "/>
      <sheetName val="REP FÍSICA ITRIME"/>
      <sheetName val="EF-2009"/>
      <sheetName val="EF-2010"/>
      <sheetName val="EF-2011"/>
      <sheetName val="EF-2012"/>
      <sheetName val="EF-2013"/>
      <sheetName val="EF-2014"/>
      <sheetName val="EF-2015"/>
      <sheetName val="EF-2016"/>
      <sheetName val="EF-2017"/>
      <sheetName val="FEB-2018"/>
      <sheetName val="MAR-2018"/>
      <sheetName val="ABR-2018"/>
      <sheetName val="MAY-2018"/>
      <sheetName val="JUN-2018"/>
      <sheetName val="JUL-2018"/>
      <sheetName val="AGO-2018"/>
      <sheetName val="SEP-2018"/>
      <sheetName val="REP Semanal"/>
      <sheetName val="OCT-2018"/>
      <sheetName val="Sin continuidad 2017"/>
      <sheetName val="EF-2018"/>
      <sheetName val="A3 - Programación Jul-dic"/>
      <sheetName val="A1 - EJEC FINAN Mensual"/>
      <sheetName val="A1 - PROG FINAN Mensual"/>
      <sheetName val="A3 - EJEC FISIC Trimestral"/>
      <sheetName val="A4 - INFObras"/>
      <sheetName val="EJE 22-10-2018"/>
      <sheetName val="PIM 22-10-2018"/>
      <sheetName val="EJE 25-10-2018"/>
      <sheetName val="PIM 25-10-2018"/>
      <sheetName val="EJE 29-10-2018"/>
      <sheetName val="PIM 29-10-2018"/>
      <sheetName val="EJE 30-10-2018"/>
      <sheetName val="PIM 30-10-2018"/>
      <sheetName val="PIM 31-10-2018"/>
      <sheetName val="EJE 31-10-2018"/>
      <sheetName val="PIM 05-11-2018"/>
      <sheetName val="EJE 05-11-2018"/>
      <sheetName val="PIM 06-11-2018"/>
      <sheetName val="EJE 06-11-2018"/>
      <sheetName val="PIM 07-11-2018"/>
      <sheetName val="EJE 07-11-2018"/>
      <sheetName val="PIM 08-11-2018"/>
      <sheetName val="EJE 08-11-2018"/>
      <sheetName val="EJE 09-11-2018"/>
      <sheetName val="PIM 09-11-2018"/>
      <sheetName val="EJE 12-11-2018"/>
      <sheetName val="PIM 12-11-2018"/>
      <sheetName val="EJE 13-11-2018"/>
      <sheetName val="PIM 13-11-2018"/>
      <sheetName val="EJE 15-11-2018"/>
      <sheetName val="PIM 15-11-2018"/>
      <sheetName val="EJE 16-11-2018"/>
      <sheetName val="PIM 16-11-2018"/>
      <sheetName val="EJE 19-11-2018"/>
      <sheetName val="PIM 19-11-2018"/>
      <sheetName val="EJE 22-11-2018"/>
      <sheetName val="PIM 22-11-2018"/>
      <sheetName val="RANKING"/>
      <sheetName val="EJE 23-11-2018"/>
      <sheetName val="PIM 23-11-2018"/>
      <sheetName val="EJE 26-11-2018"/>
      <sheetName val="PIM 26-11-2018"/>
      <sheetName val="EJE 27-11-2018"/>
      <sheetName val="PIM 27-11-2018"/>
      <sheetName val="EJE 28-11-2018"/>
      <sheetName val="PIM 28-11-2018"/>
      <sheetName val="EJE 30-11-2018"/>
      <sheetName val="PIM 30-11-2018"/>
      <sheetName val="PIM 13-12-2018"/>
      <sheetName val="EJE 13-12-2018"/>
      <sheetName val="Hoja1"/>
      <sheetName val="amigable"/>
      <sheetName val="bd metas fisicas"/>
      <sheetName val="c1dbmf"/>
      <sheetName val="Hoja2"/>
      <sheetName val="PIM 31-12-2018"/>
      <sheetName val="Hoja3"/>
      <sheetName val="EJE 31-12-2018"/>
      <sheetName val="EJE 27-09-2018"/>
      <sheetName val="EJE 28-09-2018"/>
      <sheetName val="PIM 26-09-2018"/>
      <sheetName val="EJE 01-10-2018"/>
      <sheetName val="PIM 27-09-2018"/>
      <sheetName val="PIM 28-09-2018"/>
      <sheetName val="EJE 02-10-2018"/>
      <sheetName val="PIM 01-10-2018"/>
      <sheetName val="EJE 03-10-2018"/>
      <sheetName val="PIM 02-10-2018"/>
      <sheetName val="EJE 04-10-2018"/>
      <sheetName val="PIM 03-10-2018"/>
      <sheetName val="EJE 05-10-2018"/>
      <sheetName val="PIM 04-10-2018"/>
      <sheetName val="EJE 09-10-2018"/>
      <sheetName val="PIM 05-10-2018"/>
      <sheetName val="EJE 10-10-2018"/>
      <sheetName val="PIM 09-10-2018"/>
      <sheetName val="PIM 10-10-2018"/>
      <sheetName val="EJE 12-10-2018"/>
      <sheetName val="PIM 12-10-2018"/>
      <sheetName val="EJE 15-10-2018"/>
      <sheetName val="PIM 15-10-2018"/>
      <sheetName val="EJE 16-10-2018"/>
      <sheetName val="PIM 16-10-2018"/>
      <sheetName val="PIM 19-10-2018"/>
      <sheetName val="EJE 19-10-2018"/>
      <sheetName val="EJE 26-09-2018"/>
      <sheetName val="PIM 10-09-2018"/>
      <sheetName val="PIM 12-09-2018"/>
      <sheetName val="PIM 13-09-2018"/>
      <sheetName val="PIM 14-09-2018"/>
      <sheetName val="PIM 17-09-2018"/>
      <sheetName val="EJE 07-09-2018"/>
      <sheetName val="EJE 11-09-2018"/>
      <sheetName val="EJE 12-09-2018"/>
      <sheetName val="EJE 13-09-2018"/>
      <sheetName val="EJE 14-09-2018"/>
      <sheetName val="EJE 17-09-2018"/>
      <sheetName val="PIM 18-09-2018"/>
      <sheetName val="PIM 19-09-2018"/>
      <sheetName val="PIM 20-09-2018"/>
      <sheetName val="PIM 21-09-2018"/>
      <sheetName val="PIM 24-09-2018"/>
      <sheetName val="PIM 25-09-2018"/>
      <sheetName val="EJE 18-09-2018"/>
      <sheetName val="EJE 19-09-2018"/>
      <sheetName val="EJE 20-09-2018"/>
      <sheetName val="EJE 21-09-2018"/>
      <sheetName val="EJE 24-09-2018"/>
      <sheetName val="EJE 25-09-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>
            <v>1</v>
          </cell>
          <cell r="E3">
            <v>2131953</v>
          </cell>
        </row>
        <row r="4">
          <cell r="B4">
            <v>2</v>
          </cell>
          <cell r="E4">
            <v>2134118</v>
          </cell>
        </row>
        <row r="5">
          <cell r="B5">
            <v>3</v>
          </cell>
          <cell r="E5">
            <v>2151569</v>
          </cell>
        </row>
        <row r="6">
          <cell r="B6">
            <v>4</v>
          </cell>
          <cell r="E6">
            <v>2194716</v>
          </cell>
        </row>
        <row r="7">
          <cell r="B7">
            <v>5</v>
          </cell>
          <cell r="E7">
            <v>2194717</v>
          </cell>
        </row>
        <row r="8">
          <cell r="B8">
            <v>6</v>
          </cell>
          <cell r="E8">
            <v>2275434</v>
          </cell>
        </row>
        <row r="9">
          <cell r="B9">
            <v>7</v>
          </cell>
          <cell r="E9">
            <v>2293177</v>
          </cell>
        </row>
        <row r="10">
          <cell r="B10">
            <v>8</v>
          </cell>
          <cell r="E10">
            <v>2300104</v>
          </cell>
        </row>
        <row r="11">
          <cell r="B11">
            <v>9</v>
          </cell>
          <cell r="E11">
            <v>2300859</v>
          </cell>
        </row>
        <row r="12">
          <cell r="B12">
            <v>10</v>
          </cell>
          <cell r="E12">
            <v>2359961</v>
          </cell>
        </row>
        <row r="13">
          <cell r="B13">
            <v>11</v>
          </cell>
          <cell r="E13">
            <v>2363565</v>
          </cell>
        </row>
        <row r="14">
          <cell r="B14">
            <v>12</v>
          </cell>
          <cell r="E14">
            <v>2376860</v>
          </cell>
        </row>
        <row r="15">
          <cell r="B15">
            <v>13</v>
          </cell>
          <cell r="E15">
            <v>2392678</v>
          </cell>
        </row>
        <row r="16">
          <cell r="B16">
            <v>14</v>
          </cell>
          <cell r="E16">
            <v>2392941</v>
          </cell>
        </row>
        <row r="17">
          <cell r="B17">
            <v>15</v>
          </cell>
          <cell r="E17">
            <v>2394412</v>
          </cell>
        </row>
        <row r="18">
          <cell r="B18">
            <v>16</v>
          </cell>
          <cell r="E18">
            <v>2424025</v>
          </cell>
        </row>
        <row r="19">
          <cell r="B19">
            <v>17</v>
          </cell>
          <cell r="E19">
            <v>2424033</v>
          </cell>
        </row>
        <row r="20">
          <cell r="B20">
            <v>18</v>
          </cell>
          <cell r="E20">
            <v>2424054</v>
          </cell>
        </row>
        <row r="21">
          <cell r="B21">
            <v>19</v>
          </cell>
          <cell r="E21">
            <v>2424073</v>
          </cell>
        </row>
        <row r="22">
          <cell r="B22">
            <v>20</v>
          </cell>
          <cell r="E22">
            <v>2424326</v>
          </cell>
        </row>
        <row r="23">
          <cell r="B23">
            <v>21</v>
          </cell>
          <cell r="E23">
            <v>2430225</v>
          </cell>
        </row>
        <row r="24">
          <cell r="B24">
            <v>22</v>
          </cell>
          <cell r="E24">
            <v>2455051</v>
          </cell>
        </row>
        <row r="25">
          <cell r="B25">
            <v>23</v>
          </cell>
          <cell r="E25">
            <v>2461290</v>
          </cell>
        </row>
        <row r="26">
          <cell r="B26">
            <v>24</v>
          </cell>
          <cell r="E26">
            <v>2468685</v>
          </cell>
        </row>
        <row r="27">
          <cell r="B27">
            <v>25</v>
          </cell>
          <cell r="E27">
            <v>2480969</v>
          </cell>
        </row>
        <row r="28">
          <cell r="B28">
            <v>26</v>
          </cell>
          <cell r="E28">
            <v>2481712</v>
          </cell>
        </row>
        <row r="29">
          <cell r="B29">
            <v>27</v>
          </cell>
          <cell r="E29">
            <v>2487559</v>
          </cell>
        </row>
        <row r="30">
          <cell r="B30">
            <v>28</v>
          </cell>
          <cell r="E30">
            <v>2487753</v>
          </cell>
        </row>
        <row r="31">
          <cell r="B31">
            <v>29</v>
          </cell>
          <cell r="E31">
            <v>2510338</v>
          </cell>
        </row>
        <row r="32">
          <cell r="B32">
            <v>30</v>
          </cell>
          <cell r="E32">
            <v>2510864</v>
          </cell>
        </row>
        <row r="33">
          <cell r="B33">
            <v>31</v>
          </cell>
          <cell r="E33">
            <v>2510949</v>
          </cell>
        </row>
        <row r="34">
          <cell r="B34">
            <v>32</v>
          </cell>
          <cell r="E34">
            <v>2522012</v>
          </cell>
        </row>
        <row r="35">
          <cell r="B35">
            <v>33</v>
          </cell>
          <cell r="E35">
            <v>2533509</v>
          </cell>
        </row>
        <row r="36">
          <cell r="B36">
            <v>34</v>
          </cell>
          <cell r="E36">
            <v>2283539</v>
          </cell>
        </row>
        <row r="37">
          <cell r="B37">
            <v>35</v>
          </cell>
          <cell r="E37">
            <v>2424070</v>
          </cell>
        </row>
        <row r="38">
          <cell r="B38">
            <v>36</v>
          </cell>
          <cell r="E38">
            <v>2555495</v>
          </cell>
        </row>
        <row r="39">
          <cell r="B39">
            <v>37</v>
          </cell>
          <cell r="E39">
            <v>2558162</v>
          </cell>
        </row>
        <row r="40">
          <cell r="B40">
            <v>38</v>
          </cell>
          <cell r="E40">
            <v>2559076</v>
          </cell>
        </row>
        <row r="41">
          <cell r="B41">
            <v>39</v>
          </cell>
          <cell r="E41">
            <v>2559299</v>
          </cell>
        </row>
        <row r="42">
          <cell r="B42">
            <v>40</v>
          </cell>
          <cell r="E42">
            <v>2560245</v>
          </cell>
        </row>
        <row r="43">
          <cell r="B43">
            <v>41</v>
          </cell>
          <cell r="E43">
            <v>2562624</v>
          </cell>
        </row>
        <row r="44">
          <cell r="B44">
            <v>42</v>
          </cell>
          <cell r="E44">
            <v>2359928</v>
          </cell>
        </row>
        <row r="45">
          <cell r="B45">
            <v>43</v>
          </cell>
          <cell r="E45">
            <v>2500431</v>
          </cell>
        </row>
        <row r="46">
          <cell r="B46">
            <v>44</v>
          </cell>
          <cell r="E46">
            <v>2540611</v>
          </cell>
        </row>
        <row r="47">
          <cell r="B47">
            <v>45</v>
          </cell>
          <cell r="E47">
            <v>2540614</v>
          </cell>
        </row>
        <row r="48">
          <cell r="B48">
            <v>46</v>
          </cell>
          <cell r="E48">
            <v>2540888</v>
          </cell>
        </row>
        <row r="49">
          <cell r="B49">
            <v>47</v>
          </cell>
          <cell r="E49">
            <v>2300162</v>
          </cell>
        </row>
        <row r="50">
          <cell r="B50">
            <v>48</v>
          </cell>
          <cell r="E50">
            <v>2453666</v>
          </cell>
        </row>
        <row r="51">
          <cell r="B51">
            <v>49</v>
          </cell>
          <cell r="E51">
            <v>2516932</v>
          </cell>
        </row>
        <row r="52">
          <cell r="B52">
            <v>50</v>
          </cell>
          <cell r="E52">
            <v>2556204</v>
          </cell>
        </row>
        <row r="53">
          <cell r="B53">
            <v>51</v>
          </cell>
          <cell r="E53">
            <v>2565162</v>
          </cell>
        </row>
        <row r="54">
          <cell r="B54">
            <v>52</v>
          </cell>
          <cell r="E54">
            <v>2571710</v>
          </cell>
        </row>
        <row r="55">
          <cell r="B55">
            <v>53</v>
          </cell>
          <cell r="E55">
            <v>2604928</v>
          </cell>
        </row>
        <row r="56">
          <cell r="B56">
            <v>54</v>
          </cell>
          <cell r="E56">
            <v>2512970</v>
          </cell>
        </row>
        <row r="57">
          <cell r="B57">
            <v>55</v>
          </cell>
          <cell r="E57">
            <v>2522868</v>
          </cell>
        </row>
        <row r="58">
          <cell r="B58">
            <v>56</v>
          </cell>
          <cell r="E58">
            <v>2540199</v>
          </cell>
        </row>
        <row r="59">
          <cell r="B59">
            <v>57</v>
          </cell>
          <cell r="E59">
            <v>2609635</v>
          </cell>
        </row>
        <row r="60">
          <cell r="B60">
            <v>58</v>
          </cell>
          <cell r="E60">
            <v>2576982</v>
          </cell>
        </row>
        <row r="61">
          <cell r="B61">
            <v>59</v>
          </cell>
          <cell r="E61">
            <v>2607522</v>
          </cell>
        </row>
        <row r="62">
          <cell r="B62">
            <v>60</v>
          </cell>
          <cell r="E62">
            <v>2614874</v>
          </cell>
        </row>
        <row r="63">
          <cell r="B63">
            <v>61</v>
          </cell>
          <cell r="E63">
            <v>2640795</v>
          </cell>
        </row>
        <row r="64">
          <cell r="B64">
            <v>62</v>
          </cell>
          <cell r="E64">
            <v>2646246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ersiones"/>
      <sheetName val="ET_DE"/>
      <sheetName val="Avance Fisico"/>
      <sheetName val="Contratos"/>
    </sheetNames>
    <sheetDataSet>
      <sheetData sheetId="0">
        <row r="62">
          <cell r="AV62">
            <v>3397000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5E45B-0D8A-41A1-9C70-9EC7C2EFA920}">
  <sheetPr>
    <tabColor rgb="FF00B050"/>
    <pageSetUpPr fitToPage="1"/>
  </sheetPr>
  <dimension ref="A1:U96"/>
  <sheetViews>
    <sheetView tabSelected="1" topLeftCell="B1" zoomScale="90" zoomScaleNormal="90" zoomScaleSheetLayoutView="55" workbookViewId="0">
      <pane xSplit="4" ySplit="5" topLeftCell="F6" activePane="bottomRight" state="frozenSplit"/>
      <selection activeCell="B1" sqref="B1"/>
      <selection pane="topRight" activeCell="H1" sqref="H1"/>
      <selection pane="bottomLeft" activeCell="B8" sqref="B8"/>
      <selection pane="bottomRight" activeCell="P16" sqref="P16"/>
    </sheetView>
  </sheetViews>
  <sheetFormatPr baseColWidth="10" defaultColWidth="11.42578125" defaultRowHeight="15.75" customHeight="1" x14ac:dyDescent="0.25"/>
  <cols>
    <col min="1" max="1" width="6.28515625" style="1" hidden="1" customWidth="1"/>
    <col min="2" max="2" width="1.85546875" style="2" customWidth="1"/>
    <col min="3" max="3" width="4" style="2" customWidth="1"/>
    <col min="4" max="4" width="8.42578125" style="2" bestFit="1" customWidth="1"/>
    <col min="5" max="5" width="57.140625" style="2" customWidth="1"/>
    <col min="6" max="6" width="10.85546875" style="2" customWidth="1"/>
    <col min="7" max="7" width="11.7109375" style="2" hidden="1" customWidth="1"/>
    <col min="8" max="9" width="12.7109375" style="23" customWidth="1"/>
    <col min="10" max="10" width="13.28515625" style="23" bestFit="1" customWidth="1"/>
    <col min="11" max="11" width="12.28515625" style="23" bestFit="1" customWidth="1"/>
    <col min="12" max="13" width="10.85546875" style="23" customWidth="1"/>
    <col min="14" max="14" width="11.28515625" style="23" customWidth="1"/>
    <col min="15" max="15" width="0.140625" style="23" customWidth="1"/>
    <col min="16" max="16" width="13.7109375" style="23" customWidth="1"/>
    <col min="17" max="17" width="10.7109375" style="26" customWidth="1"/>
    <col min="18" max="18" width="12.7109375" style="23" customWidth="1"/>
    <col min="19" max="19" width="10.7109375" style="26" customWidth="1"/>
    <col min="20" max="20" width="12.7109375" style="23" customWidth="1"/>
    <col min="21" max="21" width="6.7109375" style="2" customWidth="1"/>
    <col min="22" max="16384" width="11.42578125" style="2"/>
  </cols>
  <sheetData>
    <row r="1" spans="1:20" ht="15.75" customHeight="1" x14ac:dyDescent="0.25"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38"/>
      <c r="R1" s="39"/>
      <c r="S1" s="38"/>
      <c r="T1" s="38"/>
    </row>
    <row r="2" spans="1:20" ht="18.75" customHeight="1" x14ac:dyDescent="0.25">
      <c r="A2" s="2"/>
      <c r="C2" s="50" t="s">
        <v>0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ht="5.25" customHeight="1" x14ac:dyDescent="0.25">
      <c r="A3" s="2"/>
      <c r="C3" s="5"/>
      <c r="D3" s="5"/>
      <c r="E3" s="5"/>
      <c r="F3" s="3"/>
      <c r="G3" s="3"/>
      <c r="H3" s="5"/>
      <c r="I3" s="6"/>
      <c r="J3" s="6"/>
      <c r="K3" s="6"/>
      <c r="L3" s="6"/>
      <c r="M3" s="6"/>
      <c r="N3" s="6"/>
      <c r="O3" s="7"/>
      <c r="P3" s="6"/>
      <c r="Q3" s="8"/>
      <c r="R3" s="5"/>
      <c r="S3" s="5"/>
      <c r="T3" s="3"/>
    </row>
    <row r="4" spans="1:20" ht="18" customHeight="1" x14ac:dyDescent="0.25">
      <c r="A4" s="52" t="s">
        <v>1</v>
      </c>
      <c r="C4" s="53" t="s">
        <v>2</v>
      </c>
      <c r="D4" s="53" t="s">
        <v>3</v>
      </c>
      <c r="E4" s="53" t="s">
        <v>4</v>
      </c>
      <c r="F4" s="42" t="s">
        <v>5</v>
      </c>
      <c r="G4" s="42" t="s">
        <v>6</v>
      </c>
      <c r="H4" s="47" t="s">
        <v>7</v>
      </c>
      <c r="I4" s="47" t="s">
        <v>8</v>
      </c>
      <c r="J4" s="44" t="s">
        <v>9</v>
      </c>
      <c r="K4" s="45"/>
      <c r="L4" s="45"/>
      <c r="M4" s="45"/>
      <c r="N4" s="45"/>
      <c r="O4" s="45"/>
      <c r="P4" s="45"/>
      <c r="Q4" s="46"/>
      <c r="R4" s="47" t="s">
        <v>10</v>
      </c>
      <c r="S4" s="47"/>
      <c r="T4" s="48" t="s">
        <v>11</v>
      </c>
    </row>
    <row r="5" spans="1:20" ht="35.25" customHeight="1" x14ac:dyDescent="0.25">
      <c r="A5" s="52"/>
      <c r="C5" s="53"/>
      <c r="D5" s="53"/>
      <c r="E5" s="53"/>
      <c r="F5" s="43"/>
      <c r="G5" s="43"/>
      <c r="H5" s="47"/>
      <c r="I5" s="47"/>
      <c r="J5" s="9" t="s">
        <v>12</v>
      </c>
      <c r="K5" s="9" t="s">
        <v>13</v>
      </c>
      <c r="L5" s="9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10" t="s">
        <v>19</v>
      </c>
      <c r="R5" s="9" t="s">
        <v>20</v>
      </c>
      <c r="S5" s="10" t="s">
        <v>21</v>
      </c>
      <c r="T5" s="49"/>
    </row>
    <row r="6" spans="1:20" ht="17.25" customHeight="1" x14ac:dyDescent="0.25">
      <c r="A6" s="11"/>
      <c r="B6" s="4"/>
      <c r="C6" s="55" t="s">
        <v>22</v>
      </c>
      <c r="D6" s="56"/>
      <c r="E6" s="56"/>
      <c r="F6" s="56"/>
      <c r="G6" s="12" t="s">
        <v>23</v>
      </c>
      <c r="H6" s="13">
        <f t="shared" ref="H6:P6" si="0">SUM(H7,H16)</f>
        <v>1371603091.47</v>
      </c>
      <c r="I6" s="13">
        <f t="shared" si="0"/>
        <v>229837099</v>
      </c>
      <c r="J6" s="13">
        <f t="shared" si="0"/>
        <v>168421642</v>
      </c>
      <c r="K6" s="13">
        <f t="shared" si="0"/>
        <v>119900593</v>
      </c>
      <c r="L6" s="13">
        <f t="shared" si="0"/>
        <v>15006276</v>
      </c>
      <c r="M6" s="13">
        <f t="shared" si="0"/>
        <v>14373069</v>
      </c>
      <c r="N6" s="13">
        <f t="shared" si="0"/>
        <v>21126730</v>
      </c>
      <c r="O6" s="13">
        <f t="shared" si="0"/>
        <v>0</v>
      </c>
      <c r="P6" s="13">
        <f t="shared" si="0"/>
        <v>50506075</v>
      </c>
      <c r="Q6" s="14">
        <f>IF(K6&gt;0,(P6/K6)*100,"-.-")</f>
        <v>42.123290416086604</v>
      </c>
      <c r="R6" s="15">
        <f>+I6+P6</f>
        <v>280343174</v>
      </c>
      <c r="S6" s="14">
        <f t="shared" ref="S6:S20" si="1">(R6/H6)*100</f>
        <v>20.439088811001831</v>
      </c>
      <c r="T6" s="15">
        <f>+H6-I6-P6</f>
        <v>1091259917.47</v>
      </c>
    </row>
    <row r="7" spans="1:20" ht="17.25" customHeight="1" x14ac:dyDescent="0.25">
      <c r="A7" s="11"/>
      <c r="B7" s="4"/>
      <c r="C7" s="16"/>
      <c r="D7" s="57" t="s">
        <v>24</v>
      </c>
      <c r="E7" s="58"/>
      <c r="F7" s="58"/>
      <c r="G7" s="17" t="s">
        <v>23</v>
      </c>
      <c r="H7" s="18">
        <f>SUM(H8:H15)</f>
        <v>437453928.20000005</v>
      </c>
      <c r="I7" s="18">
        <f t="shared" ref="I7:M7" si="2">SUM(I8:I15)</f>
        <v>122189085</v>
      </c>
      <c r="J7" s="18">
        <f t="shared" si="2"/>
        <v>59171176</v>
      </c>
      <c r="K7" s="18">
        <f t="shared" si="2"/>
        <v>49553003</v>
      </c>
      <c r="L7" s="18">
        <f t="shared" si="2"/>
        <v>5030886</v>
      </c>
      <c r="M7" s="18">
        <f t="shared" si="2"/>
        <v>3394607</v>
      </c>
      <c r="N7" s="18">
        <f>SUM(N8:N15)</f>
        <v>12977024</v>
      </c>
      <c r="O7" s="18">
        <f t="shared" ref="O7" si="3">SUM(O8:O13)</f>
        <v>0</v>
      </c>
      <c r="P7" s="18">
        <f t="shared" ref="P7" si="4">SUM(P8:P15)</f>
        <v>21402517</v>
      </c>
      <c r="Q7" s="19">
        <f>IF(K7&gt;0,(P7/K7)*100,"-.-")</f>
        <v>43.191160382348578</v>
      </c>
      <c r="R7" s="18">
        <f>+I7+P7</f>
        <v>143591602</v>
      </c>
      <c r="S7" s="19">
        <f t="shared" si="1"/>
        <v>32.82439423754613</v>
      </c>
      <c r="T7" s="18">
        <f>+H7-I7-P7</f>
        <v>293862326.20000005</v>
      </c>
    </row>
    <row r="8" spans="1:20" ht="66" x14ac:dyDescent="0.25">
      <c r="A8" s="11" t="e">
        <f>SUMIFS('[2]Base de Datos'!$B$3:$B$59,'[2]Base de Datos'!$E$3:$E$59,$D8)</f>
        <v>#VALUE!</v>
      </c>
      <c r="B8" s="4"/>
      <c r="C8" s="20">
        <v>1</v>
      </c>
      <c r="D8" s="31">
        <v>2424326</v>
      </c>
      <c r="E8" s="32" t="s">
        <v>28</v>
      </c>
      <c r="F8" s="33" t="s">
        <v>27</v>
      </c>
      <c r="G8" s="34">
        <v>0</v>
      </c>
      <c r="H8" s="35">
        <v>53413068.490000002</v>
      </c>
      <c r="I8" s="35">
        <v>16510195</v>
      </c>
      <c r="J8" s="40">
        <v>29938346</v>
      </c>
      <c r="K8" s="35">
        <v>21230636</v>
      </c>
      <c r="L8" s="35">
        <v>1991189</v>
      </c>
      <c r="M8" s="35">
        <v>2085049</v>
      </c>
      <c r="N8" s="35">
        <v>7589542</v>
      </c>
      <c r="O8" s="21"/>
      <c r="P8" s="41">
        <f>SUM(L8:O8)</f>
        <v>11665780</v>
      </c>
      <c r="Q8" s="19">
        <f t="shared" ref="Q8:Q20" si="5">IF(K8&gt;0,(P8/K8)*100,"-.-")</f>
        <v>54.947859310479444</v>
      </c>
      <c r="R8" s="22">
        <f>+I8+P8</f>
        <v>28175975</v>
      </c>
      <c r="S8" s="19">
        <f t="shared" si="1"/>
        <v>52.751088444347857</v>
      </c>
      <c r="T8" s="22">
        <f t="shared" ref="T8:T15" si="6">+H8-I8-P8</f>
        <v>25237093.490000002</v>
      </c>
    </row>
    <row r="9" spans="1:20" ht="115.5" x14ac:dyDescent="0.25">
      <c r="A9" s="11" t="e">
        <f>SUMIFS('[2]Base de Datos'!$B$3:$B$59,'[2]Base de Datos'!$E$3:$E$59,$D9)</f>
        <v>#VALUE!</v>
      </c>
      <c r="B9" s="4"/>
      <c r="C9" s="20">
        <f>+C8+1</f>
        <v>2</v>
      </c>
      <c r="D9" s="31">
        <v>2455051</v>
      </c>
      <c r="E9" s="32" t="s">
        <v>29</v>
      </c>
      <c r="F9" s="33" t="s">
        <v>27</v>
      </c>
      <c r="G9" s="34">
        <v>0</v>
      </c>
      <c r="H9" s="35">
        <v>118255241.33</v>
      </c>
      <c r="I9" s="35">
        <v>89251056</v>
      </c>
      <c r="J9" s="40">
        <v>18155917</v>
      </c>
      <c r="K9" s="35">
        <v>15535339</v>
      </c>
      <c r="L9" s="35">
        <v>2751447</v>
      </c>
      <c r="M9" s="35">
        <v>384081</v>
      </c>
      <c r="N9" s="35">
        <v>4782155</v>
      </c>
      <c r="O9" s="21"/>
      <c r="P9" s="41">
        <f t="shared" ref="P9:P14" si="7">SUM(L9:O9)</f>
        <v>7917683</v>
      </c>
      <c r="Q9" s="19">
        <f t="shared" si="5"/>
        <v>50.965627463938837</v>
      </c>
      <c r="R9" s="22">
        <f t="shared" ref="R9:R15" si="8">+I9+P9</f>
        <v>97168739</v>
      </c>
      <c r="S9" s="19">
        <f t="shared" si="1"/>
        <v>82.168653082228673</v>
      </c>
      <c r="T9" s="22">
        <f t="shared" si="6"/>
        <v>21086502.329999998</v>
      </c>
    </row>
    <row r="10" spans="1:20" ht="74.25" customHeight="1" x14ac:dyDescent="0.25">
      <c r="A10" s="11" t="e">
        <f>SUMIFS('[2]Base de Datos'!$B$3:$B$59,'[2]Base de Datos'!$E$3:$E$59,$D10)</f>
        <v>#VALUE!</v>
      </c>
      <c r="B10" s="4"/>
      <c r="C10" s="20">
        <f>1+C9</f>
        <v>3</v>
      </c>
      <c r="D10" s="31">
        <v>2487753</v>
      </c>
      <c r="E10" s="32" t="s">
        <v>30</v>
      </c>
      <c r="F10" s="33" t="s">
        <v>27</v>
      </c>
      <c r="G10" s="34">
        <v>0</v>
      </c>
      <c r="H10" s="35">
        <v>10723082.720000001</v>
      </c>
      <c r="I10" s="35">
        <v>10176325</v>
      </c>
      <c r="J10" s="40">
        <v>1453796</v>
      </c>
      <c r="K10" s="35">
        <v>469729</v>
      </c>
      <c r="L10" s="35">
        <v>117740</v>
      </c>
      <c r="M10" s="35">
        <v>216228</v>
      </c>
      <c r="N10" s="35">
        <v>105760</v>
      </c>
      <c r="O10" s="21"/>
      <c r="P10" s="41">
        <f t="shared" si="7"/>
        <v>439728</v>
      </c>
      <c r="Q10" s="19">
        <f t="shared" si="5"/>
        <v>93.613125866190927</v>
      </c>
      <c r="R10" s="22">
        <f t="shared" si="8"/>
        <v>10616053</v>
      </c>
      <c r="S10" s="19">
        <f t="shared" si="1"/>
        <v>99.001875460679088</v>
      </c>
      <c r="T10" s="22">
        <f t="shared" si="6"/>
        <v>107029.72000000067</v>
      </c>
    </row>
    <row r="11" spans="1:20" ht="82.5" x14ac:dyDescent="0.25">
      <c r="A11" s="11" t="e">
        <f>SUMIFS('[2]Base de Datos'!$B$3:$B$59,'[2]Base de Datos'!$E$3:$E$59,$D11)</f>
        <v>#VALUE!</v>
      </c>
      <c r="B11" s="4"/>
      <c r="C11" s="20">
        <f>+C10+1</f>
        <v>4</v>
      </c>
      <c r="D11" s="31">
        <v>2510338</v>
      </c>
      <c r="E11" s="32" t="s">
        <v>31</v>
      </c>
      <c r="F11" s="33" t="s">
        <v>27</v>
      </c>
      <c r="G11" s="34">
        <v>0</v>
      </c>
      <c r="H11" s="35">
        <v>10560111</v>
      </c>
      <c r="I11" s="35">
        <v>2273111</v>
      </c>
      <c r="J11" s="40">
        <v>7644587</v>
      </c>
      <c r="K11" s="35">
        <v>5840000</v>
      </c>
      <c r="L11" s="35">
        <v>0</v>
      </c>
      <c r="M11" s="35">
        <v>0</v>
      </c>
      <c r="N11" s="35">
        <v>0</v>
      </c>
      <c r="O11" s="21"/>
      <c r="P11" s="41">
        <f t="shared" si="7"/>
        <v>0</v>
      </c>
      <c r="Q11" s="19">
        <f t="shared" si="5"/>
        <v>0</v>
      </c>
      <c r="R11" s="22">
        <f t="shared" si="8"/>
        <v>2273111</v>
      </c>
      <c r="S11" s="19">
        <f t="shared" si="1"/>
        <v>21.525446086693599</v>
      </c>
      <c r="T11" s="22">
        <f t="shared" si="6"/>
        <v>8287000</v>
      </c>
    </row>
    <row r="12" spans="1:20" ht="66" x14ac:dyDescent="0.25">
      <c r="A12" s="11" t="e">
        <f>SUMIFS('[2]Base de Datos'!$B$3:$B$59,'[2]Base de Datos'!$E$3:$E$59,$D12)</f>
        <v>#VALUE!</v>
      </c>
      <c r="B12" s="4"/>
      <c r="C12" s="20">
        <f>+C11+1</f>
        <v>5</v>
      </c>
      <c r="D12" s="31">
        <v>2359928</v>
      </c>
      <c r="E12" s="32" t="s">
        <v>32</v>
      </c>
      <c r="F12" s="33" t="s">
        <v>27</v>
      </c>
      <c r="G12" s="34" t="e">
        <v>#REF!</v>
      </c>
      <c r="H12" s="35">
        <f>+[3]Inversiones!$AV$62</f>
        <v>3397000</v>
      </c>
      <c r="I12" s="35">
        <v>1109100</v>
      </c>
      <c r="J12" s="40">
        <v>1358528</v>
      </c>
      <c r="K12" s="35">
        <v>709249</v>
      </c>
      <c r="L12" s="35">
        <v>0</v>
      </c>
      <c r="M12" s="35">
        <v>709249</v>
      </c>
      <c r="N12" s="35">
        <v>0</v>
      </c>
      <c r="O12" s="21"/>
      <c r="P12" s="41">
        <f t="shared" si="7"/>
        <v>709249</v>
      </c>
      <c r="Q12" s="19">
        <f t="shared" si="5"/>
        <v>100</v>
      </c>
      <c r="R12" s="22">
        <f t="shared" si="8"/>
        <v>1818349</v>
      </c>
      <c r="S12" s="19">
        <f t="shared" si="1"/>
        <v>53.528083603179276</v>
      </c>
      <c r="T12" s="22">
        <f t="shared" si="6"/>
        <v>1578651</v>
      </c>
    </row>
    <row r="13" spans="1:20" ht="82.5" x14ac:dyDescent="0.25">
      <c r="A13" s="11" t="e">
        <f>SUMIFS('[2]Base de Datos'!$B$3:$B$59,'[2]Base de Datos'!$E$3:$E$59,$D13)</f>
        <v>#VALUE!</v>
      </c>
      <c r="B13" s="4"/>
      <c r="C13" s="20">
        <f>+C12+1</f>
        <v>6</v>
      </c>
      <c r="D13" s="31">
        <v>2500431</v>
      </c>
      <c r="E13" s="32" t="s">
        <v>33</v>
      </c>
      <c r="F13" s="33" t="s">
        <v>27</v>
      </c>
      <c r="G13" s="34" t="e">
        <v>#REF!</v>
      </c>
      <c r="H13" s="35">
        <v>1677137.54</v>
      </c>
      <c r="I13" s="35">
        <v>686017</v>
      </c>
      <c r="J13" s="40">
        <v>620002</v>
      </c>
      <c r="K13" s="35">
        <v>170510</v>
      </c>
      <c r="L13" s="35">
        <v>170510</v>
      </c>
      <c r="M13" s="35">
        <v>0</v>
      </c>
      <c r="N13" s="35">
        <v>0</v>
      </c>
      <c r="O13" s="21"/>
      <c r="P13" s="41">
        <f t="shared" si="7"/>
        <v>170510</v>
      </c>
      <c r="Q13" s="19">
        <f t="shared" si="5"/>
        <v>100</v>
      </c>
      <c r="R13" s="22">
        <f t="shared" si="8"/>
        <v>856527</v>
      </c>
      <c r="S13" s="19">
        <f t="shared" si="1"/>
        <v>51.07076668261805</v>
      </c>
      <c r="T13" s="22">
        <f t="shared" si="6"/>
        <v>820610.54</v>
      </c>
    </row>
    <row r="14" spans="1:20" ht="66" x14ac:dyDescent="0.25">
      <c r="A14" s="11" t="e">
        <f>SUMIFS('[2]Base de Datos'!$B$3:$B$64,'[2]Base de Datos'!$E$3:$E$64,$D14)</f>
        <v>#VALUE!</v>
      </c>
      <c r="B14" s="4"/>
      <c r="C14" s="20">
        <f>+C13+1</f>
        <v>7</v>
      </c>
      <c r="D14" s="31">
        <v>2646246</v>
      </c>
      <c r="E14" s="32" t="s">
        <v>34</v>
      </c>
      <c r="F14" s="33" t="s">
        <v>26</v>
      </c>
      <c r="G14" s="34" t="e">
        <v>#REF!</v>
      </c>
      <c r="H14" s="35">
        <v>231597969.90000001</v>
      </c>
      <c r="I14" s="35">
        <v>0</v>
      </c>
      <c r="J14" s="40">
        <v>0</v>
      </c>
      <c r="K14" s="35">
        <v>1767987</v>
      </c>
      <c r="L14" s="35">
        <v>0</v>
      </c>
      <c r="M14" s="35">
        <v>0</v>
      </c>
      <c r="N14" s="35">
        <v>150343</v>
      </c>
      <c r="O14" s="21"/>
      <c r="P14" s="41">
        <f t="shared" si="7"/>
        <v>150343</v>
      </c>
      <c r="Q14" s="19">
        <f t="shared" si="5"/>
        <v>8.5036258750771356</v>
      </c>
      <c r="R14" s="22">
        <f t="shared" si="8"/>
        <v>150343</v>
      </c>
      <c r="S14" s="19">
        <f t="shared" si="1"/>
        <v>6.4915508570699262E-2</v>
      </c>
      <c r="T14" s="22">
        <f t="shared" si="6"/>
        <v>231447626.90000001</v>
      </c>
    </row>
    <row r="15" spans="1:20" ht="82.5" x14ac:dyDescent="0.25">
      <c r="A15" s="11" t="e">
        <f>SUMIFS('[2]Base de Datos'!$B$3:$B$64,'[2]Base de Datos'!$E$3:$E$64,$D15)</f>
        <v>#VALUE!</v>
      </c>
      <c r="B15" s="4"/>
      <c r="C15" s="20">
        <f>+C14+1</f>
        <v>8</v>
      </c>
      <c r="D15" s="31">
        <v>2607522</v>
      </c>
      <c r="E15" s="32" t="s">
        <v>35</v>
      </c>
      <c r="F15" s="33" t="s">
        <v>27</v>
      </c>
      <c r="G15" s="34" t="e">
        <v>#REF!</v>
      </c>
      <c r="H15" s="35">
        <v>7830317.2199999997</v>
      </c>
      <c r="I15" s="35">
        <v>2183281</v>
      </c>
      <c r="J15" s="40">
        <v>0</v>
      </c>
      <c r="K15" s="35">
        <v>3829553</v>
      </c>
      <c r="L15" s="35">
        <v>0</v>
      </c>
      <c r="M15" s="35">
        <v>0</v>
      </c>
      <c r="N15" s="35">
        <v>349224</v>
      </c>
      <c r="O15" s="21"/>
      <c r="P15" s="41">
        <f t="shared" ref="P15" si="9">SUM(L15:O15)</f>
        <v>349224</v>
      </c>
      <c r="Q15" s="19">
        <f t="shared" si="5"/>
        <v>9.1191844061173715</v>
      </c>
      <c r="R15" s="22">
        <f t="shared" si="8"/>
        <v>2532505</v>
      </c>
      <c r="S15" s="19">
        <f t="shared" si="1"/>
        <v>32.342304006937795</v>
      </c>
      <c r="T15" s="22">
        <f t="shared" si="6"/>
        <v>5297812.22</v>
      </c>
    </row>
    <row r="16" spans="1:20" ht="18.75" x14ac:dyDescent="0.25">
      <c r="A16" s="11" t="e">
        <f>SUMIFS('[2]Base de Datos'!$B$3:$B$59,'[2]Base de Datos'!$E$3:$E$59,$D16)</f>
        <v>#VALUE!</v>
      </c>
      <c r="B16" s="4"/>
      <c r="C16" s="16"/>
      <c r="D16" s="59" t="s">
        <v>25</v>
      </c>
      <c r="E16" s="60"/>
      <c r="F16" s="60"/>
      <c r="G16" s="36" t="s">
        <v>23</v>
      </c>
      <c r="H16" s="37">
        <f>SUM(H17:H20)</f>
        <v>934149163.26999998</v>
      </c>
      <c r="I16" s="37">
        <f t="shared" ref="I16:P16" si="10">SUM(I17:I20)</f>
        <v>107648014</v>
      </c>
      <c r="J16" s="37">
        <f t="shared" si="10"/>
        <v>109250466</v>
      </c>
      <c r="K16" s="37">
        <f t="shared" si="10"/>
        <v>70347590</v>
      </c>
      <c r="L16" s="37">
        <f t="shared" si="10"/>
        <v>9975390</v>
      </c>
      <c r="M16" s="37">
        <f t="shared" si="10"/>
        <v>10978462</v>
      </c>
      <c r="N16" s="37">
        <f t="shared" si="10"/>
        <v>8149706</v>
      </c>
      <c r="O16" s="24">
        <f t="shared" si="10"/>
        <v>0</v>
      </c>
      <c r="P16" s="24">
        <f t="shared" si="10"/>
        <v>29103558</v>
      </c>
      <c r="Q16" s="19">
        <f t="shared" si="5"/>
        <v>41.371080373897669</v>
      </c>
      <c r="R16" s="18">
        <f>+I16+P16</f>
        <v>136751572</v>
      </c>
      <c r="S16" s="19">
        <f t="shared" si="1"/>
        <v>14.639158003556899</v>
      </c>
      <c r="T16" s="18">
        <f>+H16-I16-P16</f>
        <v>797397591.26999998</v>
      </c>
    </row>
    <row r="17" spans="1:20" ht="49.5" x14ac:dyDescent="0.25">
      <c r="A17" s="11" t="e">
        <f>SUMIFS('[2]Base de Datos'!$B$3:$B$59,'[2]Base de Datos'!$E$3:$E$59,$D17)</f>
        <v>#VALUE!</v>
      </c>
      <c r="B17" s="4"/>
      <c r="C17" s="20">
        <f>+C15+1</f>
        <v>9</v>
      </c>
      <c r="D17" s="31">
        <v>2194717</v>
      </c>
      <c r="E17" s="32" t="s">
        <v>36</v>
      </c>
      <c r="F17" s="33" t="s">
        <v>26</v>
      </c>
      <c r="G17" s="34">
        <v>0</v>
      </c>
      <c r="H17" s="35">
        <v>48815632.229999997</v>
      </c>
      <c r="I17" s="35">
        <v>20174149</v>
      </c>
      <c r="J17" s="35">
        <v>11626617</v>
      </c>
      <c r="K17" s="35">
        <v>9326617</v>
      </c>
      <c r="L17" s="35">
        <v>1285609</v>
      </c>
      <c r="M17" s="35">
        <v>1857390</v>
      </c>
      <c r="N17" s="35">
        <v>1594032</v>
      </c>
      <c r="O17" s="21"/>
      <c r="P17" s="41">
        <f t="shared" ref="P17:P20" si="11">SUM(L17:O17)</f>
        <v>4737031</v>
      </c>
      <c r="Q17" s="19">
        <f t="shared" si="5"/>
        <v>50.790452744012114</v>
      </c>
      <c r="R17" s="22">
        <f t="shared" ref="R17:R20" si="12">+I17+P17</f>
        <v>24911180</v>
      </c>
      <c r="S17" s="19">
        <f t="shared" si="1"/>
        <v>51.031153058979861</v>
      </c>
      <c r="T17" s="22">
        <f t="shared" ref="T17:T20" si="13">+H17-I17-P17</f>
        <v>23904452.229999997</v>
      </c>
    </row>
    <row r="18" spans="1:20" ht="33" x14ac:dyDescent="0.25">
      <c r="A18" s="11" t="e">
        <f>SUMIFS('[2]Base de Datos'!$B$3:$B$59,'[2]Base de Datos'!$E$3:$E$59,$D18)</f>
        <v>#VALUE!</v>
      </c>
      <c r="B18" s="4"/>
      <c r="C18" s="20">
        <f>1+C17</f>
        <v>10</v>
      </c>
      <c r="D18" s="31">
        <v>2359961</v>
      </c>
      <c r="E18" s="32" t="s">
        <v>37</v>
      </c>
      <c r="F18" s="33" t="s">
        <v>26</v>
      </c>
      <c r="G18" s="34">
        <v>0</v>
      </c>
      <c r="H18" s="35">
        <v>184481941.91</v>
      </c>
      <c r="I18" s="35">
        <v>69285369</v>
      </c>
      <c r="J18" s="35">
        <v>36141070</v>
      </c>
      <c r="K18" s="35">
        <v>32295709</v>
      </c>
      <c r="L18" s="35">
        <v>4541554</v>
      </c>
      <c r="M18" s="35">
        <v>5172695</v>
      </c>
      <c r="N18" s="35">
        <v>3111718</v>
      </c>
      <c r="O18" s="21"/>
      <c r="P18" s="41">
        <f t="shared" si="11"/>
        <v>12825967</v>
      </c>
      <c r="Q18" s="19">
        <f t="shared" si="5"/>
        <v>39.714152118474935</v>
      </c>
      <c r="R18" s="22">
        <f t="shared" si="12"/>
        <v>82111336</v>
      </c>
      <c r="S18" s="19">
        <f t="shared" si="1"/>
        <v>44.50914552929968</v>
      </c>
      <c r="T18" s="22">
        <f t="shared" si="13"/>
        <v>102370605.91</v>
      </c>
    </row>
    <row r="19" spans="1:20" ht="51" customHeight="1" x14ac:dyDescent="0.25">
      <c r="A19" s="11" t="e">
        <f>SUMIFS('[2]Base de Datos'!$B$3:$B$59,'[2]Base de Datos'!$E$3:$E$59,$D19)</f>
        <v>#VALUE!</v>
      </c>
      <c r="B19" s="4"/>
      <c r="C19" s="20">
        <f>+C18+1</f>
        <v>11</v>
      </c>
      <c r="D19" s="31">
        <v>2522012</v>
      </c>
      <c r="E19" s="32" t="s">
        <v>38</v>
      </c>
      <c r="F19" s="33" t="s">
        <v>26</v>
      </c>
      <c r="G19" s="34">
        <v>0</v>
      </c>
      <c r="H19" s="35">
        <v>437237179.43000001</v>
      </c>
      <c r="I19" s="35">
        <v>17807104</v>
      </c>
      <c r="J19" s="35">
        <v>44818931</v>
      </c>
      <c r="K19" s="40">
        <v>22977741</v>
      </c>
      <c r="L19" s="35">
        <v>3236166</v>
      </c>
      <c r="M19" s="35">
        <v>3222571</v>
      </c>
      <c r="N19" s="35">
        <v>2597043</v>
      </c>
      <c r="O19" s="21"/>
      <c r="P19" s="41">
        <f t="shared" si="11"/>
        <v>9055780</v>
      </c>
      <c r="Q19" s="19">
        <f t="shared" si="5"/>
        <v>39.411097896873329</v>
      </c>
      <c r="R19" s="22">
        <f t="shared" si="12"/>
        <v>26862884</v>
      </c>
      <c r="S19" s="19">
        <f t="shared" si="1"/>
        <v>6.1437785402923728</v>
      </c>
      <c r="T19" s="22">
        <f t="shared" si="13"/>
        <v>410374295.43000001</v>
      </c>
    </row>
    <row r="20" spans="1:20" ht="51" customHeight="1" x14ac:dyDescent="0.25">
      <c r="A20" s="11" t="e">
        <f>SUMIFS('[2]Base de Datos'!$B$3:$B$59,'[2]Base de Datos'!$E$3:$E$59,$D20)</f>
        <v>#VALUE!</v>
      </c>
      <c r="B20" s="4"/>
      <c r="C20" s="20">
        <f>+C19+1</f>
        <v>12</v>
      </c>
      <c r="D20" s="31">
        <v>2565162</v>
      </c>
      <c r="E20" s="32" t="s">
        <v>39</v>
      </c>
      <c r="F20" s="33" t="s">
        <v>26</v>
      </c>
      <c r="G20" s="34" t="e">
        <v>#REF!</v>
      </c>
      <c r="H20" s="35">
        <v>263614409.69999999</v>
      </c>
      <c r="I20" s="35">
        <v>381392</v>
      </c>
      <c r="J20" s="35">
        <v>16663848</v>
      </c>
      <c r="K20" s="35">
        <v>5747523</v>
      </c>
      <c r="L20" s="35">
        <v>912061</v>
      </c>
      <c r="M20" s="35">
        <v>725806</v>
      </c>
      <c r="N20" s="35">
        <v>846913</v>
      </c>
      <c r="O20" s="21"/>
      <c r="P20" s="41">
        <f t="shared" si="11"/>
        <v>2484780</v>
      </c>
      <c r="Q20" s="19">
        <f t="shared" si="5"/>
        <v>43.232188892502037</v>
      </c>
      <c r="R20" s="22">
        <f t="shared" si="12"/>
        <v>2866172</v>
      </c>
      <c r="S20" s="19">
        <f t="shared" si="1"/>
        <v>1.0872592295928656</v>
      </c>
      <c r="T20" s="22">
        <f t="shared" si="13"/>
        <v>260748237.69999999</v>
      </c>
    </row>
    <row r="21" spans="1:20" ht="18" customHeight="1" x14ac:dyDescent="0.25">
      <c r="C21" s="54" t="s">
        <v>42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pans="1:20" ht="9.75" customHeight="1" x14ac:dyDescent="0.25">
      <c r="C22" s="51"/>
      <c r="D22" s="51"/>
      <c r="E22" s="51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ht="53.45" customHeight="1" x14ac:dyDescent="0.25">
      <c r="C23" s="51" t="s">
        <v>41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20" ht="15.75" customHeight="1" x14ac:dyDescent="0.25">
      <c r="J24" s="29" t="s">
        <v>40</v>
      </c>
      <c r="K24" s="29">
        <v>1602328</v>
      </c>
      <c r="L24" s="29"/>
      <c r="M24" s="29"/>
      <c r="N24" s="29"/>
      <c r="O24" s="29"/>
      <c r="P24" s="29">
        <v>591815</v>
      </c>
    </row>
    <row r="25" spans="1:20" ht="44.25" customHeight="1" x14ac:dyDescent="0.25">
      <c r="C25" s="51"/>
      <c r="D25" s="51"/>
      <c r="E25" s="51"/>
      <c r="J25" s="29">
        <v>168421642</v>
      </c>
      <c r="K25" s="29">
        <v>138053245</v>
      </c>
      <c r="L25" s="29"/>
      <c r="M25" s="29"/>
      <c r="N25" s="29"/>
      <c r="O25" s="29"/>
      <c r="P25" s="29"/>
    </row>
    <row r="26" spans="1:20" ht="15.75" customHeight="1" x14ac:dyDescent="0.25">
      <c r="J26" s="29">
        <v>168421642</v>
      </c>
      <c r="K26" s="29">
        <v>138053245</v>
      </c>
      <c r="L26" s="29"/>
      <c r="M26" s="29"/>
      <c r="N26" s="29"/>
      <c r="O26" s="29"/>
      <c r="P26" s="29">
        <f>+P25+P24+P6</f>
        <v>51097890</v>
      </c>
    </row>
    <row r="27" spans="1:20" ht="15.75" customHeight="1" x14ac:dyDescent="0.25">
      <c r="J27" s="29">
        <v>168421642</v>
      </c>
      <c r="K27" s="30">
        <v>138053245</v>
      </c>
      <c r="L27" s="29"/>
      <c r="M27" s="29"/>
      <c r="N27" s="29"/>
      <c r="O27" s="29"/>
      <c r="P27" s="29"/>
    </row>
    <row r="28" spans="1:20" ht="15.75" customHeight="1" x14ac:dyDescent="0.25">
      <c r="J28" s="29"/>
      <c r="K28" s="29">
        <v>2809613422</v>
      </c>
      <c r="L28" s="29"/>
      <c r="M28" s="29"/>
      <c r="N28" s="29"/>
      <c r="O28" s="29"/>
      <c r="P28" s="29">
        <v>29971160</v>
      </c>
    </row>
    <row r="52" spans="3:20" ht="15.75" customHeight="1" x14ac:dyDescent="0.25">
      <c r="C52" s="25"/>
      <c r="D52" s="25"/>
      <c r="E52" s="25"/>
      <c r="F52" s="25"/>
      <c r="G52" s="25"/>
      <c r="H52" s="27"/>
      <c r="I52" s="27"/>
      <c r="J52" s="27"/>
      <c r="K52" s="27"/>
      <c r="L52" s="27"/>
      <c r="M52" s="27"/>
      <c r="N52" s="27"/>
      <c r="O52" s="27"/>
      <c r="P52" s="27"/>
      <c r="Q52" s="28"/>
      <c r="R52" s="27"/>
      <c r="S52" s="28"/>
      <c r="T52" s="27"/>
    </row>
    <row r="53" spans="3:20" ht="15.75" customHeight="1" x14ac:dyDescent="0.25">
      <c r="C53" s="25"/>
      <c r="D53" s="25"/>
      <c r="E53" s="25"/>
      <c r="F53" s="25"/>
      <c r="G53" s="25"/>
      <c r="H53" s="27"/>
      <c r="I53" s="27"/>
      <c r="J53" s="27"/>
      <c r="K53" s="27"/>
      <c r="L53" s="27"/>
      <c r="M53" s="27"/>
      <c r="N53" s="27"/>
      <c r="O53" s="27"/>
      <c r="P53" s="27"/>
      <c r="Q53" s="28"/>
      <c r="R53" s="27"/>
      <c r="S53" s="28"/>
      <c r="T53" s="27"/>
    </row>
    <row r="65" spans="21:21" ht="18" customHeight="1" x14ac:dyDescent="0.25"/>
    <row r="67" spans="21:21" ht="18" customHeight="1" x14ac:dyDescent="0.25"/>
    <row r="80" spans="21:21" ht="15.75" customHeight="1" x14ac:dyDescent="0.25">
      <c r="U80" s="2" t="e">
        <f>+#REF!+#REF!+#REF!+#REF!</f>
        <v>#REF!</v>
      </c>
    </row>
    <row r="84" spans="21:21" ht="15.75" customHeight="1" x14ac:dyDescent="0.25">
      <c r="U84" s="2" t="e">
        <f>+#REF!+#REF!+#REF!+#REF!</f>
        <v>#REF!</v>
      </c>
    </row>
    <row r="85" spans="21:21" ht="15.75" customHeight="1" x14ac:dyDescent="0.25">
      <c r="U85" s="2" t="e">
        <f>+#REF!+#REF!+#REF!+#REF!</f>
        <v>#REF!</v>
      </c>
    </row>
    <row r="86" spans="21:21" ht="15.75" customHeight="1" x14ac:dyDescent="0.25">
      <c r="U86" s="2" t="e">
        <f>+#REF!+#REF!+#REF!+#REF!</f>
        <v>#REF!</v>
      </c>
    </row>
    <row r="87" spans="21:21" ht="15.75" customHeight="1" x14ac:dyDescent="0.25">
      <c r="U87" s="2" t="e">
        <f>+#REF!+#REF!+#REF!+#REF!</f>
        <v>#REF!</v>
      </c>
    </row>
    <row r="90" spans="21:21" ht="15.75" customHeight="1" x14ac:dyDescent="0.25">
      <c r="U90" s="2" t="e">
        <f>+#REF!+#REF!+#REF!+#REF!</f>
        <v>#REF!</v>
      </c>
    </row>
    <row r="93" spans="21:21" ht="15.75" customHeight="1" x14ac:dyDescent="0.25">
      <c r="U93" s="2" t="e">
        <f>+#REF!+#REF!+#REF!+#REF!</f>
        <v>#REF!</v>
      </c>
    </row>
    <row r="96" spans="21:21" ht="15.75" customHeight="1" x14ac:dyDescent="0.25">
      <c r="U96" s="2" t="e">
        <f>+#REF!+#REF!+#REF!+#REF!</f>
        <v>#REF!</v>
      </c>
    </row>
  </sheetData>
  <mergeCells count="19">
    <mergeCell ref="C25:E25"/>
    <mergeCell ref="C22:E22"/>
    <mergeCell ref="A4:A5"/>
    <mergeCell ref="C4:C5"/>
    <mergeCell ref="D4:D5"/>
    <mergeCell ref="E4:E5"/>
    <mergeCell ref="C21:T21"/>
    <mergeCell ref="C6:F6"/>
    <mergeCell ref="D7:F7"/>
    <mergeCell ref="D16:F16"/>
    <mergeCell ref="C23:T23"/>
    <mergeCell ref="F4:F5"/>
    <mergeCell ref="J4:Q4"/>
    <mergeCell ref="R4:S4"/>
    <mergeCell ref="T4:T5"/>
    <mergeCell ref="C2:T2"/>
    <mergeCell ref="G4:G5"/>
    <mergeCell ref="H4:H5"/>
    <mergeCell ref="I4:I5"/>
  </mergeCells>
  <conditionalFormatting sqref="A52:A73">
    <cfRule type="duplicateValues" dxfId="17" priority="36"/>
  </conditionalFormatting>
  <conditionalFormatting sqref="A74:A81 A83:A1048576 A2:A51">
    <cfRule type="duplicateValues" dxfId="16" priority="35"/>
  </conditionalFormatting>
  <conditionalFormatting sqref="A82">
    <cfRule type="duplicateValues" dxfId="15" priority="32"/>
  </conditionalFormatting>
  <conditionalFormatting sqref="D7">
    <cfRule type="duplicateValues" dxfId="14" priority="26"/>
    <cfRule type="duplicateValues" dxfId="13" priority="27"/>
  </conditionalFormatting>
  <conditionalFormatting sqref="D8">
    <cfRule type="duplicateValues" dxfId="12" priority="33"/>
  </conditionalFormatting>
  <conditionalFormatting sqref="D9:D15">
    <cfRule type="duplicateValues" dxfId="11" priority="42"/>
  </conditionalFormatting>
  <conditionalFormatting sqref="D16">
    <cfRule type="duplicateValues" dxfId="10" priority="24"/>
    <cfRule type="duplicateValues" dxfId="9" priority="25"/>
  </conditionalFormatting>
  <conditionalFormatting sqref="D17:D18">
    <cfRule type="duplicateValues" dxfId="8" priority="13"/>
    <cfRule type="duplicateValues" dxfId="7" priority="14"/>
  </conditionalFormatting>
  <conditionalFormatting sqref="D19:D20">
    <cfRule type="duplicateValues" dxfId="6" priority="3"/>
    <cfRule type="duplicateValues" dxfId="5" priority="4"/>
  </conditionalFormatting>
  <conditionalFormatting sqref="D54:D73">
    <cfRule type="duplicateValues" dxfId="4" priority="37"/>
  </conditionalFormatting>
  <conditionalFormatting sqref="D74:D81 D24 D4:D5 D83:D1048576 D26:D51">
    <cfRule type="duplicateValues" dxfId="3" priority="38"/>
  </conditionalFormatting>
  <conditionalFormatting sqref="D82">
    <cfRule type="duplicateValues" dxfId="2" priority="30"/>
    <cfRule type="duplicateValues" dxfId="1" priority="31"/>
  </conditionalFormatting>
  <conditionalFormatting sqref="D83:D1048576 D4:D6 D24 D8 D26:D81">
    <cfRule type="duplicateValues" dxfId="0" priority="39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ignoredErrors>
    <ignoredError sqref="C10" formula="1"/>
    <ignoredError sqref="P8:P15 P17:P20" formulaRange="1"/>
    <ignoredError sqref="P16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A3 - EJEC FINAN Trimestral</vt:lpstr>
      <vt:lpstr>'A3 - EJEC FINAN Trimestral'!Área_de_impresión</vt:lpstr>
      <vt:lpstr>'A3 - EJEC FINAN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Polo</dc:creator>
  <cp:lastModifiedBy>Soto Vilchez, Fidel Reynaldo</cp:lastModifiedBy>
  <cp:lastPrinted>2024-07-24T14:31:22Z</cp:lastPrinted>
  <dcterms:created xsi:type="dcterms:W3CDTF">2024-07-22T18:51:31Z</dcterms:created>
  <dcterms:modified xsi:type="dcterms:W3CDTF">2024-10-24T16:52:48Z</dcterms:modified>
</cp:coreProperties>
</file>